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29-1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20" l="1"/>
  <c r="E23" i="20"/>
  <c r="D23" i="20"/>
  <c r="F20" i="20"/>
  <c r="E20" i="20"/>
  <c r="D20" i="20"/>
  <c r="F13" i="20"/>
  <c r="E13" i="20"/>
  <c r="D13" i="20"/>
  <c r="F10" i="20"/>
  <c r="F14" i="20" s="1"/>
  <c r="E10" i="20"/>
  <c r="E14" i="20" s="1"/>
  <c r="D10" i="20"/>
  <c r="D14" i="20" s="1"/>
  <c r="D24" i="20" l="1"/>
  <c r="E24" i="20"/>
  <c r="F24" i="20"/>
  <c r="L15" i="16"/>
  <c r="M15" i="16"/>
  <c r="N15" i="16"/>
  <c r="L47" i="16"/>
  <c r="M47" i="16"/>
  <c r="N47" i="16"/>
  <c r="L56" i="16"/>
  <c r="M56" i="16"/>
  <c r="N56" i="16"/>
  <c r="L36" i="16"/>
  <c r="M36" i="16"/>
  <c r="N36" i="16"/>
  <c r="L62" i="16"/>
  <c r="M62" i="16"/>
  <c r="N62" i="16"/>
  <c r="L27" i="16" l="1"/>
  <c r="M27" i="16"/>
  <c r="N27" i="16"/>
  <c r="N65" i="16"/>
  <c r="M65" i="16"/>
  <c r="L65" i="16"/>
  <c r="L75" i="16"/>
  <c r="M75" i="16"/>
  <c r="N75" i="16"/>
  <c r="L59" i="16"/>
  <c r="M59" i="16"/>
  <c r="N59" i="16"/>
  <c r="L22" i="16"/>
  <c r="M22" i="16"/>
  <c r="N22" i="16"/>
  <c r="H11" i="15"/>
  <c r="I11" i="15"/>
  <c r="G11" i="15"/>
  <c r="L42" i="16"/>
  <c r="M42" i="16"/>
  <c r="N42" i="16"/>
  <c r="L19" i="16"/>
  <c r="M19" i="16"/>
  <c r="N19" i="16"/>
  <c r="L82" i="16"/>
  <c r="M82" i="16"/>
  <c r="N82" i="16"/>
  <c r="M66" i="16" l="1"/>
  <c r="L66" i="16"/>
  <c r="N66" i="16"/>
  <c r="I8" i="15"/>
  <c r="I12" i="15" s="1"/>
  <c r="H8" i="15"/>
  <c r="H12" i="15" s="1"/>
  <c r="G8" i="15"/>
  <c r="G12" i="15" s="1"/>
  <c r="L85" i="16" l="1"/>
  <c r="M85" i="16"/>
  <c r="N85" i="16"/>
  <c r="L48" i="16" l="1"/>
  <c r="M48" i="16"/>
  <c r="N48" i="16"/>
  <c r="L71" i="16" l="1"/>
  <c r="L89" i="16" s="1"/>
  <c r="L90" i="16" s="1"/>
  <c r="M71" i="16"/>
  <c r="M89" i="16" s="1"/>
  <c r="N71" i="16"/>
  <c r="N89" i="16" s="1"/>
  <c r="N90" i="16" l="1"/>
  <c r="I5" i="12" s="1"/>
  <c r="M90" i="16"/>
  <c r="D5" i="12" s="1"/>
  <c r="N5" i="12"/>
  <c r="L88" i="16"/>
  <c r="M88" i="16" l="1"/>
  <c r="N88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<sst xmlns="http://schemas.openxmlformats.org/spreadsheetml/2006/main" count="518" uniqueCount="326">
  <si>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</si>
  <si>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</si>
  <si>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</si>
  <si>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</si>
  <si>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</si>
  <si>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</si>
  <si>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</si>
  <si>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</si>
  <si>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</si>
  <si>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</si>
  <si>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</si>
  <si>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</si>
  <si>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</si>
  <si>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</si>
  <si>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</si>
  <si>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</si>
  <si>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</si>
  <si>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</si>
  <si>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</si>
  <si>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</si>
  <si>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</si>
  <si>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</si>
  <si>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</si>
  <si>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</si>
  <si>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</si>
  <si>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</si>
  <si>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</si>
  <si>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</si>
  <si>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</si>
  <si>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</si>
  <si>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</si>
  <si>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</si>
  <si>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</si>
  <si>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</si>
  <si>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</si>
  <si>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</si>
  <si>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</si>
  <si>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</si>
  <si>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</si>
  <si>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</si>
  <si>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</si>
  <si>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</si>
  <si>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</si>
  <si>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</si>
  <si>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</si>
  <si>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</si>
  <si>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</si>
  <si>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</si>
  <si>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</si>
  <si>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</si>
  <si>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</si>
  <si>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</si>
  <si>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</si>
  <si>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</si>
  <si>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</si>
  <si>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</si>
  <si>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</si>
  <si>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</si>
  <si>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</si>
  <si>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</si>
  <si>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</si>
  <si>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</si>
  <si>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</si>
  <si>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</si>
  <si>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</si>
  <si>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</si>
  <si>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</si>
  <si>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</si>
  <si>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</si>
  <si>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</si>
  <si>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</si>
  <si>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</si>
  <si>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</si>
  <si>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</si>
  <si>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</si>
  <si>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</si>
  <si>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</si>
  <si>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</si>
  <si>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</si>
  <si>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</si>
  <si>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</si>
  <si>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</si>
  <si>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</si>
  <si>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</si>
  <si>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</si>
  <si>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</si>
  <si>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</si>
  <si>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</si>
  <si>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</si>
  <si>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</si>
  <si>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</si>
  <si>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</si>
  <si>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</si>
  <si>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</si>
  <si>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</si>
  <si>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</si>
  <si>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</si>
  <si>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</si>
  <si>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</si>
  <si>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</si>
  <si>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</si>
  <si>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</si>
  <si>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</si>
  <si>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</si>
  <si>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</si>
  <si>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</si>
  <si>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</si>
  <si>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</si>
  <si>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</si>
  <si>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</si>
  <si>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</si>
  <si>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</si>
  <si>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</si>
  <si>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</si>
  <si>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</si>
  <si>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</si>
  <si>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</si>
  <si>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</si>
  <si>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</si>
  <si>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</si>
  <si>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</si>
  <si>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</si>
  <si>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</si>
  <si>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</si>
  <si>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</si>
  <si>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</si>
  <si>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</si>
  <si>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</si>
  <si>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</si>
  <si>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</si>
  <si>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</si>
  <si>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</si>
  <si>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</si>
  <si>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</si>
  <si>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</si>
  <si>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</si>
  <si>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</si>
  <si>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</si>
  <si>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</si>
  <si>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</si>
  <si>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</si>
  <si>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</si>
  <si>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</si>
  <si>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</si>
  <si>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</si>
  <si>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</si>
  <si>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</si>
  <si>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</si>
  <si>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</si>
  <si>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</si>
  <si>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</si>
  <si>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</si>
  <si>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</si>
  <si>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</si>
  <si>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</si>
  <si>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</si>
  <si>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</si>
  <si>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</si>
  <si>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</si>
  <si>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</si>
  <si>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</si>
  <si>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</si>
  <si>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</si>
  <si>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</si>
  <si>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</si>
  <si>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</si>
  <si>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</si>
  <si>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</si>
  <si>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</si>
  <si>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</si>
  <si>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</si>
  <si>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</si>
  <si>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</si>
  <si>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</si>
  <si>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</si>
  <si>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</si>
  <si>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</si>
  <si>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</si>
  <si>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</si>
  <si>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</si>
  <si>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</si>
  <si>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</si>
  <si>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</si>
  <si>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</si>
  <si>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</si>
  <si>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</si>
  <si>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</si>
  <si>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</si>
  <si>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</si>
  <si>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</si>
  <si>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</si>
  <si>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</si>
  <si>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</si>
  <si>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</si>
  <si>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</si>
  <si>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</si>
  <si>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</si>
  <si>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</si>
  <si>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</si>
  <si>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</si>
  <si>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</si>
  <si>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</si>
  <si>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</si>
  <si>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</si>
  <si>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</si>
  <si>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</si>
  <si>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</si>
  <si>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</si>
  <si>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</si>
  <si>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</si>
  <si>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</si>
  <si>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</si>
  <si>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</si>
  <si>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</si>
  <si>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</si>
  <si>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</si>
  <si>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</si>
  <si>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</si>
  <si>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</si>
  <si>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</si>
  <si>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</si>
  <si>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</si>
  <si>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</si>
  <si>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</si>
  <si>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</si>
  <si>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</si>
  <si>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</si>
  <si>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</si>
  <si>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</si>
  <si>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</si>
  <si>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</si>
  <si>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</si>
  <si>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</si>
  <si>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</si>
  <si>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</si>
  <si>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</si>
  <si>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</si>
  <si>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</si>
  <si>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</si>
  <si>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</si>
  <si>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</si>
  <si>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</si>
  <si>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</si>
  <si>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</si>
  <si>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</si>
  <si>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</si>
  <si>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</si>
  <si>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</si>
  <si>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</si>
  <si>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</si>
  <si>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</si>
  <si>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</si>
  <si>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</si>
  <si>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</si>
  <si>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</si>
  <si>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</si>
  <si>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</si>
  <si>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</si>
  <si>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</si>
  <si>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</si>
  <si>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</si>
  <si>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</si>
  <si>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</si>
  <si>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</si>
  <si>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</si>
  <si>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</si>
  <si>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</si>
  <si>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</si>
  <si>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</si>
  <si>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</si>
  <si>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</si>
  <si>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</si>
  <si>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</si>
  <si>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</si>
  <si>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</si>
  <si>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</si>
  <si>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</si>
  <si>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</si>
  <si>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</si>
  <si>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</si>
  <si>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</si>
  <si>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</si>
  <si>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</si>
  <si>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</si>
  <si>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</si>
  <si>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</si>
  <si>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</si>
  <si>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</si>
  <si>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</si>
  <si>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</si>
  <si>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</si>
  <si>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</si>
  <si>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</si>
  <si>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</si>
  <si>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</si>
  <si>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</si>
  <si>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Insurance Sector</t>
  </si>
  <si>
    <t>Total Of Money Service Sector</t>
  </si>
  <si>
    <t xml:space="preserve">Total </t>
  </si>
  <si>
    <t>Al-Hamraa for Insurance</t>
  </si>
  <si>
    <t>NHAM</t>
  </si>
  <si>
    <t>Total OfInsurance Sector</t>
  </si>
  <si>
    <t xml:space="preserve"> </t>
  </si>
  <si>
    <t>Bulletin No (18)</t>
  </si>
  <si>
    <t>ISX Trading Indices of Thursday 29/1/2026</t>
  </si>
  <si>
    <t>Thursday 29/1/2026</t>
  </si>
  <si>
    <t>Iraq Stock Exchange not trading companies of Thursday 29/1/2026</t>
  </si>
  <si>
    <t xml:space="preserve">OTC Platform Trading Bulletin No (18) </t>
  </si>
  <si>
    <t xml:space="preserve">Undisclosed Platform Companies Bulletin No (18) </t>
  </si>
  <si>
    <t>Second Platform Market Bulletin No (18)</t>
  </si>
  <si>
    <t xml:space="preserve">Regular Market Bulletin No (18) </t>
  </si>
  <si>
    <t>BASH</t>
  </si>
  <si>
    <t>Ashur International Bank</t>
  </si>
  <si>
    <t>Non Iraqis' Bulletin  Thursday    Jan  29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</si>
  <si>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</si>
  <si>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</si>
  <si>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</si>
  <si>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</si>
  <si>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</si>
  <si>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</si>
  <si>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>Total Bank sector</t>
  </si>
  <si>
    <t>Industry Sector</t>
  </si>
  <si>
    <t>Total Industry sector</t>
  </si>
  <si>
    <t>Non Iraqi Trading of Undisclosed Platform (Sell)</t>
  </si>
  <si>
    <t>Services Sector</t>
  </si>
  <si>
    <t>Total Services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</si>
</sst>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Engravers MT"/>
      <family val="1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164" fontId="80" fillId="3" borderId="144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167" fontId="79" fillId="0" borderId="0" xfId="1500" applyNumberFormat="1" applyFont="1"/>
    <xf numFmtId="4" fontId="82" fillId="0" borderId="9" xfId="0" applyNumberFormat="1" applyFont="1" applyBorder="1" applyAlignment="1">
      <alignment horizontal="center" vertical="center"/>
    </xf>
    <xf numFmtId="0" fontId="83" fillId="0" borderId="0" xfId="0" applyFont="1"/>
    <xf numFmtId="167" fontId="83" fillId="0" borderId="0" xfId="1500" applyNumberFormat="1" applyFont="1" applyBorder="1"/>
    <xf numFmtId="0" fontId="84" fillId="0" borderId="0" xfId="4" applyFont="1"/>
    <xf numFmtId="0" fontId="85" fillId="0" borderId="0" xfId="0" applyFont="1"/>
    <xf numFmtId="1" fontId="83" fillId="0" borderId="0" xfId="1500" applyNumberFormat="1" applyFont="1" applyBorder="1" applyAlignment="1">
      <alignment horizontal="center" vertical="center"/>
    </xf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  <xf numFmtId="0" fontId="87" fillId="3" borderId="0" xfId="0" applyFont="1" applyFill="1" applyAlignment="1">
      <alignment vertical="center"/>
    </xf>
    <xf numFmtId="0" fontId="85" fillId="3" borderId="0" xfId="0" applyFont="1" applyFill="1" applyAlignment="1">
      <alignment vertical="center"/>
    </xf>
    <xf numFmtId="1" fontId="85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5" fillId="4" borderId="147" xfId="0" applyFont="1" applyFill="1" applyBorder="1" applyAlignment="1">
      <alignment vertical="center" wrapText="1"/>
    </xf>
    <xf numFmtId="0" fontId="85" fillId="60" borderId="147" xfId="0" applyFont="1" applyFill="1" applyBorder="1" applyAlignment="1">
      <alignment horizontal="center" vertical="center" wrapText="1"/>
    </xf>
    <xf numFmtId="1" fontId="85" fillId="4" borderId="147" xfId="1500" applyNumberFormat="1" applyFont="1" applyFill="1" applyBorder="1" applyAlignment="1">
      <alignment horizontal="center" vertical="center" wrapText="1"/>
    </xf>
    <xf numFmtId="167" fontId="85" fillId="60" borderId="147" xfId="1500" applyNumberFormat="1" applyFont="1" applyFill="1" applyBorder="1" applyAlignment="1">
      <alignment horizontal="center" vertical="center" wrapText="1"/>
    </xf>
    <xf numFmtId="167" fontId="85" fillId="0" borderId="144" xfId="1500" applyNumberFormat="1" applyFont="1" applyBorder="1" applyAlignment="1">
      <alignment vertical="center"/>
    </xf>
    <xf numFmtId="1" fontId="85" fillId="0" borderId="144" xfId="1500" applyNumberFormat="1" applyFont="1" applyBorder="1" applyAlignment="1">
      <alignment horizontal="center" vertical="center"/>
    </xf>
    <xf numFmtId="167" fontId="85" fillId="0" borderId="145" xfId="1500" applyNumberFormat="1" applyFont="1" applyBorder="1" applyAlignment="1">
      <alignment vertical="center"/>
    </xf>
    <xf numFmtId="167" fontId="79" fillId="0" borderId="137" xfId="1500" applyNumberFormat="1" applyFont="1" applyBorder="1"/>
    <xf numFmtId="167" fontId="78" fillId="0" borderId="0" xfId="1500" applyNumberFormat="1" applyFont="1"/>
    <xf numFmtId="0" fontId="89" fillId="4" borderId="144" xfId="0" applyFont="1" applyFill="1" applyBorder="1" applyAlignment="1">
      <alignment vertical="center" wrapText="1"/>
    </xf>
    <xf numFmtId="0" fontId="85" fillId="60" borderId="144" xfId="0" applyFont="1" applyFill="1" applyBorder="1" applyAlignment="1">
      <alignment horizontal="center" vertical="center" wrapText="1"/>
    </xf>
    <xf numFmtId="1" fontId="89" fillId="4" borderId="144" xfId="1500" applyNumberFormat="1" applyFont="1" applyFill="1" applyBorder="1" applyAlignment="1">
      <alignment horizontal="center" vertical="center" wrapText="1"/>
    </xf>
    <xf numFmtId="167" fontId="89" fillId="60" borderId="144" xfId="1500" applyNumberFormat="1" applyFont="1" applyFill="1" applyBorder="1" applyAlignment="1">
      <alignment horizontal="center" vertical="center" wrapText="1"/>
    </xf>
    <xf numFmtId="0" fontId="85" fillId="0" borderId="148" xfId="0" applyFont="1" applyBorder="1" applyAlignment="1">
      <alignment vertical="center"/>
    </xf>
    <xf numFmtId="0" fontId="85" fillId="0" borderId="0" xfId="0" applyFont="1" applyAlignment="1">
      <alignment vertical="center"/>
    </xf>
    <xf numFmtId="0" fontId="90" fillId="0" borderId="0" xfId="0" applyFont="1" applyAlignment="1">
      <alignment horizontal="left" vertical="center"/>
    </xf>
    <xf numFmtId="167" fontId="85" fillId="0" borderId="144" xfId="1500" applyNumberFormat="1" applyFont="1" applyBorder="1" applyAlignment="1">
      <alignment horizontal="left" vertical="top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7" fontId="85" fillId="0" borderId="145" xfId="1500" applyNumberFormat="1" applyFont="1" applyBorder="1" applyAlignment="1">
      <alignment horizontal="center" vertical="center"/>
    </xf>
    <xf numFmtId="167" fontId="85" fillId="0" borderId="105" xfId="1500" applyNumberFormat="1" applyFont="1" applyBorder="1" applyAlignment="1">
      <alignment horizontal="center" vertical="center"/>
    </xf>
    <xf numFmtId="167" fontId="85" fillId="0" borderId="137" xfId="1500" applyNumberFormat="1" applyFont="1" applyBorder="1" applyAlignment="1">
      <alignment horizontal="center" vertical="center"/>
    </xf>
    <xf numFmtId="167" fontId="85" fillId="0" borderId="145" xfId="1500" applyNumberFormat="1" applyFont="1" applyBorder="1" applyAlignment="1">
      <alignment horizontal="left" vertical="center"/>
    </xf>
    <xf numFmtId="167" fontId="85" fillId="0" borderId="137" xfId="1500" applyNumberFormat="1" applyFont="1" applyBorder="1" applyAlignment="1">
      <alignment horizontal="left" vertical="center"/>
    </xf>
    <xf numFmtId="167" fontId="88" fillId="0" borderId="0" xfId="1500" applyNumberFormat="1" applyFont="1" applyFill="1" applyAlignment="1">
      <alignment horizontal="left"/>
    </xf>
    <xf numFmtId="0" fontId="83" fillId="0" borderId="0" xfId="0" applyFont="1"/>
    <xf numFmtId="0" fontId="85" fillId="0" borderId="145" xfId="0" applyFont="1" applyBorder="1" applyAlignment="1">
      <alignment horizontal="center" vertical="center"/>
    </xf>
    <xf numFmtId="0" fontId="85" fillId="0" borderId="105" xfId="0" applyFont="1" applyBorder="1" applyAlignment="1">
      <alignment horizontal="center" vertical="center"/>
    </xf>
    <xf numFmtId="0" fontId="85" fillId="0" borderId="137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44823</xdr:rowOff>
    </xdr:from>
    <xdr:to>
      <xdr:col>7</xdr:col>
      <xdr:colOff>257735</xdr:colOff>
      <xdr:row>19</xdr:row>
      <xdr:rowOff>526676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07A200-945F-EEDD-B536-E9C130820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4971" y="4986617"/>
          <a:ext cx="6331323" cy="2913530"/>
        </a:xfrm>
        <a:prstGeom prst="rect">
          <a:avLst/>
        </a:prstGeom>
      </xdr:spPr>
    </xdr:pic>
    <xdr:clientData/>
  </xdr:twoCellAnchor>
  <xdr:twoCellAnchor editAs="oneCell">
    <xdr:from>
      <xdr:col>7</xdr:col>
      <xdr:colOff>280147</xdr:colOff>
      <xdr:row>15</xdr:row>
      <xdr:rowOff>44823</xdr:rowOff>
    </xdr:from>
    <xdr:to>
      <xdr:col>13</xdr:col>
      <xdr:colOff>2487706</xdr:colOff>
      <xdr:row>19</xdr:row>
      <xdr:rowOff>526676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83225B-A0ED-4978-D2B7-8D4ABF15E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78706" y="4986617"/>
          <a:ext cx="5647765" cy="2913530"/>
        </a:xfrm>
        <a:prstGeom prst="rect">
          <a:avLst/>
        </a:prstGeom>
      </xdr:spPr>
    </xdr:pic>
    <xdr:clientData/>
  </xdr:twoCellAnchor>
  <xdr:twoCellAnchor editAs="oneCell">
    <xdr:from>
      <xdr:col>10</xdr:col>
      <xdr:colOff>179294</xdr:colOff>
      <xdr:row>6</xdr:row>
      <xdr:rowOff>0</xdr:rowOff>
    </xdr:from>
    <xdr:to>
      <xdr:col>13</xdr:col>
      <xdr:colOff>2487706</xdr:colOff>
      <xdr:row>14</xdr:row>
      <xdr:rowOff>11206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FE67AD9-4816-95CB-D83B-598DD6525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5912" y="2117912"/>
          <a:ext cx="3350559" cy="25213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0</xdr:colOff>
      <xdr:row>29</xdr:row>
      <xdr:rowOff>19051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58FDAF-626A-297D-A3A0-50CCD9781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6"/>
          <a:ext cx="4857750" cy="25336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1</xdr:colOff>
      <xdr:row>29</xdr:row>
      <xdr:rowOff>19051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3F333A-D42F-582B-57F9-922DDE812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6"/>
          <a:ext cx="4857750" cy="2533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66</xdr:row>
      <xdr:rowOff>28256</xdr:rowOff>
    </xdr:from>
    <xdr:to>
      <xdr:col>13</xdr:col>
      <xdr:colOff>1530298</xdr:colOff>
      <xdr:row>66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48</xdr:row>
      <xdr:rowOff>38200</xdr:rowOff>
    </xdr:from>
    <xdr:to>
      <xdr:col>13</xdr:col>
      <xdr:colOff>1504340</xdr:colOff>
      <xdr:row>48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0</xdr:row>
      <xdr:rowOff>0</xdr:rowOff>
    </xdr:from>
    <xdr:to>
      <xdr:col>5</xdr:col>
      <xdr:colOff>1152525</xdr:colOff>
      <xdr:row>5</xdr:row>
      <xdr:rowOff>152400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9E687A8-5110-4A7F-8858-26A9A2EDD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0"/>
          <a:ext cx="13716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tabSelected="1" zoomScale="85" zoomScaleNormal="85" workbookViewId="0">
      <selection activeCell="S17" sqref="S1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9" t="s">
        <v>0</v>
      </c>
      <c r="C1" s="170"/>
      <c r="D1" s="171"/>
      <c r="E1" s="172"/>
      <c r="F1" s="173"/>
      <c r="G1" s="173"/>
      <c r="H1" s="173"/>
      <c r="I1" s="173"/>
      <c r="J1" s="173"/>
      <c r="K1" s="174"/>
      <c r="L1" s="19"/>
      <c r="M1" s="19"/>
      <c r="N1" s="19"/>
    </row>
    <row r="2" spans="2:16" ht="30" customHeight="1">
      <c r="B2" s="182" t="s">
        <v>303</v>
      </c>
      <c r="C2" s="183"/>
      <c r="D2" s="18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5" t="s">
        <v>304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8" t="s">
        <v>64</v>
      </c>
      <c r="C5" s="179"/>
      <c r="D5" s="180">
        <f>'Bullient '!M90+OTC!H12</f>
        <v>610398867</v>
      </c>
      <c r="E5" s="181"/>
      <c r="F5" s="23"/>
      <c r="G5" s="178" t="s">
        <v>65</v>
      </c>
      <c r="H5" s="179"/>
      <c r="I5" s="180">
        <f>'Bullient '!N90+OTC!I12</f>
        <v>686477976.31000006</v>
      </c>
      <c r="J5" s="181"/>
      <c r="K5" s="24"/>
      <c r="L5" s="178" t="s">
        <v>8</v>
      </c>
      <c r="M5" s="179"/>
      <c r="N5" s="25">
        <f>'Bullient '!L90+OTC!G12</f>
        <v>847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3"/>
      <c r="L6" s="164"/>
      <c r="M6" s="165"/>
      <c r="N6" s="28"/>
    </row>
    <row r="7" spans="2:16" ht="24.95" customHeight="1">
      <c r="B7" s="166" t="s">
        <v>1</v>
      </c>
      <c r="C7" s="167"/>
      <c r="D7" s="168"/>
      <c r="E7" s="29">
        <v>953.94</v>
      </c>
      <c r="F7" s="30"/>
      <c r="G7" s="166" t="s">
        <v>5</v>
      </c>
      <c r="H7" s="167"/>
      <c r="I7" s="168"/>
      <c r="J7" s="29">
        <v>1223.3599999999999</v>
      </c>
      <c r="K7" s="162"/>
      <c r="L7" s="157"/>
      <c r="M7" s="158"/>
      <c r="N7" s="18"/>
    </row>
    <row r="8" spans="2:16" ht="24.95" customHeight="1">
      <c r="B8" s="166" t="s">
        <v>2</v>
      </c>
      <c r="C8" s="167"/>
      <c r="D8" s="168"/>
      <c r="E8" s="29">
        <v>957.58</v>
      </c>
      <c r="F8" s="31"/>
      <c r="G8" s="166" t="s">
        <v>6</v>
      </c>
      <c r="H8" s="167"/>
      <c r="I8" s="168"/>
      <c r="J8" s="29">
        <v>1219.8900000000001</v>
      </c>
      <c r="K8" s="162"/>
      <c r="L8" s="157"/>
      <c r="M8" s="158"/>
      <c r="N8" s="18"/>
    </row>
    <row r="9" spans="2:16" ht="24.95" customHeight="1">
      <c r="B9" s="159" t="s">
        <v>3</v>
      </c>
      <c r="C9" s="160"/>
      <c r="D9" s="161"/>
      <c r="E9" s="124">
        <f>((E7/E8)-1)*100</f>
        <v>-0.38012489818083361</v>
      </c>
      <c r="F9" s="31"/>
      <c r="G9" s="159" t="s">
        <v>3</v>
      </c>
      <c r="H9" s="160"/>
      <c r="I9" s="161"/>
      <c r="J9" s="126">
        <f>((J7/J8)-1)*100</f>
        <v>0.28445187680854467</v>
      </c>
      <c r="K9" s="162"/>
      <c r="L9" s="157"/>
      <c r="M9" s="158"/>
      <c r="N9" s="18"/>
    </row>
    <row r="10" spans="2:16" ht="24.95" customHeight="1">
      <c r="B10" s="159" t="s">
        <v>4</v>
      </c>
      <c r="C10" s="160"/>
      <c r="D10" s="161"/>
      <c r="E10" s="124">
        <f>E7-E8</f>
        <v>-3.6399999999999864</v>
      </c>
      <c r="F10" s="21"/>
      <c r="G10" s="159" t="s">
        <v>4</v>
      </c>
      <c r="H10" s="160"/>
      <c r="I10" s="161"/>
      <c r="J10" s="126">
        <f>J7-J8</f>
        <v>3.4699999999997999</v>
      </c>
      <c r="K10" s="162"/>
      <c r="L10" s="157"/>
      <c r="M10" s="15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6"/>
      <c r="L11" s="157"/>
      <c r="M11" s="158"/>
      <c r="N11" s="18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40</v>
      </c>
      <c r="I12" s="39" t="s">
        <v>66</v>
      </c>
      <c r="J12" s="38">
        <v>12</v>
      </c>
      <c r="K12" s="162"/>
      <c r="L12" s="157"/>
      <c r="M12" s="158"/>
      <c r="N12" s="18"/>
    </row>
    <row r="13" spans="2:16" ht="24.95" customHeight="1">
      <c r="B13" s="37" t="s">
        <v>70</v>
      </c>
      <c r="C13" s="38">
        <v>48</v>
      </c>
      <c r="D13" s="39" t="s">
        <v>66</v>
      </c>
      <c r="E13" s="38">
        <v>2</v>
      </c>
      <c r="F13" s="30"/>
      <c r="G13" s="187" t="s">
        <v>68</v>
      </c>
      <c r="H13" s="188"/>
      <c r="I13" s="189"/>
      <c r="J13" s="38">
        <v>14</v>
      </c>
      <c r="K13" s="162"/>
      <c r="L13" s="157"/>
      <c r="M13" s="158"/>
      <c r="N13" s="18"/>
      <c r="O13" s="32"/>
      <c r="P13" s="32"/>
    </row>
    <row r="14" spans="2:16" ht="24.95" customHeight="1">
      <c r="B14" s="159" t="s">
        <v>83</v>
      </c>
      <c r="C14" s="160" t="s">
        <v>10</v>
      </c>
      <c r="D14" s="161" t="s">
        <v>10</v>
      </c>
      <c r="E14" s="38">
        <v>5</v>
      </c>
      <c r="F14" s="21"/>
      <c r="G14" s="190" t="s">
        <v>69</v>
      </c>
      <c r="H14" s="191"/>
      <c r="I14" s="192"/>
      <c r="J14" s="38">
        <v>13</v>
      </c>
      <c r="K14" s="162"/>
      <c r="L14" s="157"/>
      <c r="M14" s="158"/>
      <c r="N14" s="26"/>
      <c r="O14" s="32"/>
      <c r="P14" s="32"/>
    </row>
    <row r="15" spans="2:16" ht="24.95" customHeight="1">
      <c r="B15" s="159" t="s">
        <v>67</v>
      </c>
      <c r="C15" s="160" t="s">
        <v>11</v>
      </c>
      <c r="D15" s="161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302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85" t="s">
        <v>12</v>
      </c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4" zoomScaleNormal="100" workbookViewId="0">
      <selection activeCell="G23" sqref="G2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5" t="s">
        <v>62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</row>
    <row r="3" spans="1:14" ht="36.75" customHeight="1">
      <c r="A3" s="196" t="s">
        <v>305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</row>
    <row r="4" spans="1:14" ht="21">
      <c r="A4" s="42"/>
      <c r="B4" s="42"/>
      <c r="C4" s="193" t="s">
        <v>13</v>
      </c>
      <c r="D4" s="193"/>
      <c r="E4" s="193"/>
      <c r="F4" s="193"/>
      <c r="G4" s="42"/>
      <c r="H4" s="193" t="s">
        <v>14</v>
      </c>
      <c r="I4" s="193"/>
      <c r="J4" s="193"/>
      <c r="K4" s="19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260</v>
      </c>
      <c r="D6" s="83">
        <v>0.27</v>
      </c>
      <c r="E6" s="98">
        <v>17.39</v>
      </c>
      <c r="F6" s="86">
        <v>10000</v>
      </c>
      <c r="G6" s="42"/>
      <c r="H6" s="46" t="s">
        <v>246</v>
      </c>
      <c r="I6" s="83">
        <v>0.22</v>
      </c>
      <c r="J6" s="99">
        <v>-4.3499999999999996</v>
      </c>
      <c r="K6" s="86">
        <v>8613514</v>
      </c>
      <c r="L6" s="1"/>
      <c r="M6" s="1"/>
    </row>
    <row r="7" spans="1:14" s="49" customFormat="1" ht="17.100000000000001" customHeight="1">
      <c r="A7" s="42"/>
      <c r="B7" s="42"/>
      <c r="C7" s="46" t="s">
        <v>115</v>
      </c>
      <c r="D7" s="83">
        <v>1.65</v>
      </c>
      <c r="E7" s="98">
        <v>4.43</v>
      </c>
      <c r="F7" s="86">
        <v>3095322</v>
      </c>
      <c r="G7" s="42"/>
      <c r="H7" s="46" t="s">
        <v>267</v>
      </c>
      <c r="I7" s="83">
        <v>1.95</v>
      </c>
      <c r="J7" s="99">
        <v>-2.5</v>
      </c>
      <c r="K7" s="86">
        <v>350000</v>
      </c>
      <c r="L7" s="1"/>
    </row>
    <row r="8" spans="1:14" s="49" customFormat="1" ht="17.100000000000001" customHeight="1">
      <c r="A8" s="42"/>
      <c r="B8" s="42"/>
      <c r="C8" s="46" t="s">
        <v>183</v>
      </c>
      <c r="D8" s="83">
        <v>1.73</v>
      </c>
      <c r="E8" s="98">
        <v>1.76</v>
      </c>
      <c r="F8" s="86">
        <v>1765760</v>
      </c>
      <c r="G8" s="42"/>
      <c r="H8" s="46" t="s">
        <v>226</v>
      </c>
      <c r="I8" s="83">
        <v>4.5</v>
      </c>
      <c r="J8" s="99">
        <v>-2.17</v>
      </c>
      <c r="K8" s="86">
        <v>250000</v>
      </c>
    </row>
    <row r="9" spans="1:14" s="49" customFormat="1" ht="17.100000000000001" customHeight="1">
      <c r="A9" s="42"/>
      <c r="B9" s="42"/>
      <c r="C9" s="46" t="s">
        <v>294</v>
      </c>
      <c r="D9" s="83">
        <v>21.1</v>
      </c>
      <c r="E9" s="98">
        <v>1.69</v>
      </c>
      <c r="F9" s="86">
        <v>1881426</v>
      </c>
      <c r="G9" s="42"/>
      <c r="H9" s="46" t="s">
        <v>185</v>
      </c>
      <c r="I9" s="83">
        <v>2.75</v>
      </c>
      <c r="J9" s="99">
        <v>-1.79</v>
      </c>
      <c r="K9" s="86">
        <v>832028</v>
      </c>
    </row>
    <row r="10" spans="1:14" s="49" customFormat="1" ht="17.100000000000001" customHeight="1">
      <c r="A10" s="42"/>
      <c r="B10" s="42"/>
      <c r="C10" s="46" t="s">
        <v>251</v>
      </c>
      <c r="D10" s="83">
        <v>3.2</v>
      </c>
      <c r="E10" s="98">
        <v>1.59</v>
      </c>
      <c r="F10" s="86">
        <v>565692</v>
      </c>
      <c r="G10" s="42"/>
      <c r="H10" s="46" t="s">
        <v>222</v>
      </c>
      <c r="I10" s="83">
        <v>0.6</v>
      </c>
      <c r="J10" s="99">
        <v>-1.64</v>
      </c>
      <c r="K10" s="86">
        <v>7000000</v>
      </c>
    </row>
    <row r="11" spans="1:14" s="49" customFormat="1" ht="33" customHeight="1">
      <c r="A11" s="42"/>
      <c r="B11" s="42"/>
      <c r="C11" s="195" t="s">
        <v>63</v>
      </c>
      <c r="D11" s="195"/>
      <c r="E11" s="195"/>
      <c r="F11" s="195"/>
      <c r="G11" s="195"/>
      <c r="H11" s="195"/>
      <c r="I11" s="195"/>
      <c r="J11" s="195"/>
      <c r="K11" s="195"/>
    </row>
    <row r="12" spans="1:14" s="49" customFormat="1" ht="33" customHeight="1">
      <c r="A12" s="42"/>
      <c r="B12" s="42"/>
      <c r="C12" s="195"/>
      <c r="D12" s="195"/>
      <c r="E12" s="195"/>
      <c r="F12" s="195"/>
      <c r="G12" s="195"/>
      <c r="H12" s="195"/>
      <c r="I12" s="195"/>
      <c r="J12" s="195"/>
      <c r="K12" s="195"/>
    </row>
    <row r="13" spans="1:14" s="49" customFormat="1" ht="33" customHeight="1">
      <c r="A13" s="42"/>
      <c r="B13" s="42"/>
      <c r="C13" s="195"/>
      <c r="D13" s="195"/>
      <c r="E13" s="195"/>
      <c r="F13" s="195"/>
      <c r="G13" s="195"/>
      <c r="H13" s="195"/>
      <c r="I13" s="195"/>
      <c r="J13" s="195"/>
      <c r="K13" s="195"/>
    </row>
    <row r="14" spans="1:14" ht="29.25" customHeight="1">
      <c r="A14" s="42"/>
      <c r="B14" s="42"/>
      <c r="C14" s="194" t="s">
        <v>18</v>
      </c>
      <c r="D14" s="194"/>
      <c r="E14" s="194"/>
      <c r="F14" s="194"/>
      <c r="G14" s="49"/>
      <c r="H14" s="194" t="s">
        <v>7</v>
      </c>
      <c r="I14" s="194"/>
      <c r="J14" s="194"/>
      <c r="K14" s="194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7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312</v>
      </c>
      <c r="D16" s="83">
        <v>0.26</v>
      </c>
      <c r="E16" s="84">
        <v>-13.33</v>
      </c>
      <c r="F16" s="86">
        <v>95091696</v>
      </c>
      <c r="G16" s="1"/>
      <c r="H16" s="46" t="s">
        <v>230</v>
      </c>
      <c r="I16" s="83">
        <v>3.13</v>
      </c>
      <c r="J16" s="84">
        <v>-0.63</v>
      </c>
      <c r="K16" s="86">
        <v>109640157.45999999</v>
      </c>
    </row>
    <row r="17" spans="1:11" ht="17.100000000000001" customHeight="1">
      <c r="A17" s="42"/>
      <c r="B17" s="42"/>
      <c r="C17" s="46" t="s">
        <v>230</v>
      </c>
      <c r="D17" s="83">
        <v>3.13</v>
      </c>
      <c r="E17" s="84">
        <v>-0.63</v>
      </c>
      <c r="F17" s="86">
        <v>34862194</v>
      </c>
      <c r="G17" s="1"/>
      <c r="H17" s="46" t="s">
        <v>277</v>
      </c>
      <c r="I17" s="83">
        <v>105</v>
      </c>
      <c r="J17" s="84">
        <v>0</v>
      </c>
      <c r="K17" s="86">
        <v>79916340</v>
      </c>
    </row>
    <row r="18" spans="1:11" ht="17.100000000000001" customHeight="1">
      <c r="A18" s="42"/>
      <c r="B18" s="42"/>
      <c r="C18" s="46" t="s">
        <v>85</v>
      </c>
      <c r="D18" s="83">
        <v>1.92</v>
      </c>
      <c r="E18" s="84">
        <v>-0.52</v>
      </c>
      <c r="F18" s="86">
        <v>14766626</v>
      </c>
      <c r="G18" s="1"/>
      <c r="H18" s="46" t="s">
        <v>262</v>
      </c>
      <c r="I18" s="83">
        <v>4.6500000000000004</v>
      </c>
      <c r="J18" s="84">
        <v>0.65</v>
      </c>
      <c r="K18" s="86">
        <v>43562844.329999998</v>
      </c>
    </row>
    <row r="19" spans="1:11" ht="17.100000000000001" customHeight="1">
      <c r="A19" s="42"/>
      <c r="B19" s="42"/>
      <c r="C19" s="46" t="s">
        <v>200</v>
      </c>
      <c r="D19" s="83">
        <v>0.28000000000000003</v>
      </c>
      <c r="E19" s="84">
        <v>0</v>
      </c>
      <c r="F19" s="86">
        <v>14375508</v>
      </c>
      <c r="G19" s="1"/>
      <c r="H19" s="46" t="s">
        <v>146</v>
      </c>
      <c r="I19" s="83">
        <v>5.83</v>
      </c>
      <c r="J19" s="84">
        <v>-0.17</v>
      </c>
      <c r="K19" s="86">
        <v>40898545.280000001</v>
      </c>
    </row>
    <row r="20" spans="1:11" ht="16.5" customHeight="1">
      <c r="A20" s="42"/>
      <c r="B20" s="42"/>
      <c r="C20" s="46" t="s">
        <v>173</v>
      </c>
      <c r="D20" s="83">
        <v>0.06</v>
      </c>
      <c r="E20" s="84">
        <v>0</v>
      </c>
      <c r="F20" s="86">
        <v>11454043</v>
      </c>
      <c r="G20" s="1"/>
      <c r="H20" s="46" t="s">
        <v>294</v>
      </c>
      <c r="I20" s="83">
        <v>21.1</v>
      </c>
      <c r="J20" s="84">
        <v>1.69</v>
      </c>
      <c r="K20" s="86">
        <v>39311416.479999997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topLeftCell="A7" zoomScale="130" zoomScaleNormal="130" workbookViewId="0">
      <selection activeCell="Q68" sqref="Q6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11" t="s">
        <v>310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3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222" t="s">
        <v>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4"/>
    </row>
    <row r="4" spans="1:14" ht="14.1" customHeight="1">
      <c r="A4" s="58"/>
      <c r="B4" s="46" t="s">
        <v>312</v>
      </c>
      <c r="C4" s="59" t="s">
        <v>311</v>
      </c>
      <c r="D4" s="63">
        <v>0.28999999999999998</v>
      </c>
      <c r="E4" s="83">
        <v>0.28999999999999998</v>
      </c>
      <c r="F4" s="83">
        <v>0.26</v>
      </c>
      <c r="G4" s="88">
        <v>0.26</v>
      </c>
      <c r="H4" s="88">
        <v>0.28999999999999998</v>
      </c>
      <c r="I4" s="83">
        <v>0.26</v>
      </c>
      <c r="J4" s="83">
        <v>0.3</v>
      </c>
      <c r="K4" s="84">
        <v>-13.33</v>
      </c>
      <c r="L4" s="85">
        <v>97</v>
      </c>
      <c r="M4" s="86">
        <v>95091696</v>
      </c>
      <c r="N4" s="86">
        <v>24769183.73</v>
      </c>
    </row>
    <row r="5" spans="1:14" ht="14.1" customHeight="1">
      <c r="A5" s="58"/>
      <c r="B5" s="46" t="s">
        <v>230</v>
      </c>
      <c r="C5" s="59" t="s">
        <v>231</v>
      </c>
      <c r="D5" s="63">
        <v>3.15</v>
      </c>
      <c r="E5" s="83">
        <v>3.15</v>
      </c>
      <c r="F5" s="83">
        <v>3.12</v>
      </c>
      <c r="G5" s="88">
        <v>3.14</v>
      </c>
      <c r="H5" s="88">
        <v>3.12</v>
      </c>
      <c r="I5" s="83">
        <v>3.13</v>
      </c>
      <c r="J5" s="83">
        <v>3.15</v>
      </c>
      <c r="K5" s="84">
        <v>-0.63</v>
      </c>
      <c r="L5" s="85">
        <v>84</v>
      </c>
      <c r="M5" s="86">
        <v>34862194</v>
      </c>
      <c r="N5" s="86">
        <v>109640157.45999999</v>
      </c>
    </row>
    <row r="6" spans="1:14" ht="14.1" customHeight="1">
      <c r="A6" s="58"/>
      <c r="B6" s="46" t="s">
        <v>139</v>
      </c>
      <c r="C6" s="59" t="s">
        <v>140</v>
      </c>
      <c r="D6" s="83">
        <v>0.67</v>
      </c>
      <c r="E6" s="97">
        <v>0.67</v>
      </c>
      <c r="F6" s="97">
        <v>0.67</v>
      </c>
      <c r="G6" s="97">
        <v>0.67</v>
      </c>
      <c r="H6" s="63">
        <v>0.67</v>
      </c>
      <c r="I6" s="97">
        <v>0.67</v>
      </c>
      <c r="J6" s="97">
        <v>0.67</v>
      </c>
      <c r="K6" s="100">
        <v>0</v>
      </c>
      <c r="L6" s="101">
        <v>1</v>
      </c>
      <c r="M6" s="102">
        <v>80116</v>
      </c>
      <c r="N6" s="102">
        <v>53677.72</v>
      </c>
    </row>
    <row r="7" spans="1:14" ht="14.1" customHeight="1">
      <c r="A7" s="58"/>
      <c r="B7" s="46" t="s">
        <v>246</v>
      </c>
      <c r="C7" s="59" t="s">
        <v>245</v>
      </c>
      <c r="D7" s="83">
        <v>0.22</v>
      </c>
      <c r="E7" s="97">
        <v>0.22</v>
      </c>
      <c r="F7" s="97">
        <v>0.22</v>
      </c>
      <c r="G7" s="97">
        <v>0.22</v>
      </c>
      <c r="H7" s="63">
        <v>0.23</v>
      </c>
      <c r="I7" s="97">
        <v>0.22</v>
      </c>
      <c r="J7" s="97">
        <v>0.23</v>
      </c>
      <c r="K7" s="100">
        <v>-4.3499999999999996</v>
      </c>
      <c r="L7" s="101">
        <v>4</v>
      </c>
      <c r="M7" s="102">
        <v>8613514</v>
      </c>
      <c r="N7" s="102">
        <v>1894973.08</v>
      </c>
    </row>
    <row r="8" spans="1:14" ht="14.1" customHeight="1">
      <c r="A8" s="58"/>
      <c r="B8" s="46" t="s">
        <v>200</v>
      </c>
      <c r="C8" s="59" t="s">
        <v>201</v>
      </c>
      <c r="D8" s="63">
        <v>0.28000000000000003</v>
      </c>
      <c r="E8" s="83">
        <v>0.28000000000000003</v>
      </c>
      <c r="F8" s="83">
        <v>0.28000000000000003</v>
      </c>
      <c r="G8" s="88">
        <v>0.28000000000000003</v>
      </c>
      <c r="H8" s="88">
        <v>0.28000000000000003</v>
      </c>
      <c r="I8" s="83">
        <v>0.28000000000000003</v>
      </c>
      <c r="J8" s="83">
        <v>0.28000000000000003</v>
      </c>
      <c r="K8" s="84">
        <v>0</v>
      </c>
      <c r="L8" s="85">
        <v>9</v>
      </c>
      <c r="M8" s="86">
        <v>14375508</v>
      </c>
      <c r="N8" s="86">
        <v>4025142.24</v>
      </c>
    </row>
    <row r="9" spans="1:14" ht="14.1" customHeight="1">
      <c r="A9" s="58"/>
      <c r="B9" s="46" t="s">
        <v>276</v>
      </c>
      <c r="C9" s="59" t="s">
        <v>275</v>
      </c>
      <c r="D9" s="63">
        <v>0.23</v>
      </c>
      <c r="E9" s="83">
        <v>0.23</v>
      </c>
      <c r="F9" s="83">
        <v>0.23</v>
      </c>
      <c r="G9" s="88">
        <v>0.23</v>
      </c>
      <c r="H9" s="88">
        <v>0.23</v>
      </c>
      <c r="I9" s="83">
        <v>0.23</v>
      </c>
      <c r="J9" s="83">
        <v>0.23</v>
      </c>
      <c r="K9" s="84">
        <v>0</v>
      </c>
      <c r="L9" s="85">
        <v>4</v>
      </c>
      <c r="M9" s="86">
        <v>2066936</v>
      </c>
      <c r="N9" s="86">
        <v>475395.28</v>
      </c>
    </row>
    <row r="10" spans="1:14" ht="14.1" customHeight="1">
      <c r="A10" s="58"/>
      <c r="B10" s="46" t="s">
        <v>253</v>
      </c>
      <c r="C10" s="59" t="s">
        <v>254</v>
      </c>
      <c r="D10" s="63">
        <v>1.03</v>
      </c>
      <c r="E10" s="83">
        <v>1.03</v>
      </c>
      <c r="F10" s="83">
        <v>1.01</v>
      </c>
      <c r="G10" s="88">
        <v>1.01</v>
      </c>
      <c r="H10" s="88">
        <v>1.01</v>
      </c>
      <c r="I10" s="83">
        <v>1.01</v>
      </c>
      <c r="J10" s="83">
        <v>1.02</v>
      </c>
      <c r="K10" s="84">
        <v>-0.98</v>
      </c>
      <c r="L10" s="85">
        <v>4</v>
      </c>
      <c r="M10" s="86">
        <v>1024982</v>
      </c>
      <c r="N10" s="86">
        <v>1035731.46</v>
      </c>
    </row>
    <row r="11" spans="1:14" ht="14.1" customHeight="1">
      <c r="A11" s="58"/>
      <c r="B11" s="46" t="s">
        <v>173</v>
      </c>
      <c r="C11" s="59" t="s">
        <v>174</v>
      </c>
      <c r="D11" s="63">
        <v>0.06</v>
      </c>
      <c r="E11" s="83">
        <v>0.06</v>
      </c>
      <c r="F11" s="83">
        <v>0.06</v>
      </c>
      <c r="G11" s="88">
        <v>0.06</v>
      </c>
      <c r="H11" s="88">
        <v>0.06</v>
      </c>
      <c r="I11" s="83">
        <v>0.06</v>
      </c>
      <c r="J11" s="83">
        <v>0.06</v>
      </c>
      <c r="K11" s="84">
        <v>0</v>
      </c>
      <c r="L11" s="85">
        <v>6</v>
      </c>
      <c r="M11" s="86">
        <v>11454043</v>
      </c>
      <c r="N11" s="86">
        <v>687242.58</v>
      </c>
    </row>
    <row r="12" spans="1:14" ht="14.1" customHeight="1">
      <c r="A12" s="58"/>
      <c r="B12" s="46" t="s">
        <v>158</v>
      </c>
      <c r="C12" s="59" t="s">
        <v>159</v>
      </c>
      <c r="D12" s="63">
        <v>1.73</v>
      </c>
      <c r="E12" s="83">
        <v>1.73</v>
      </c>
      <c r="F12" s="83">
        <v>1.73</v>
      </c>
      <c r="G12" s="88">
        <v>1.73</v>
      </c>
      <c r="H12" s="88">
        <v>1.66</v>
      </c>
      <c r="I12" s="83">
        <v>1.73</v>
      </c>
      <c r="J12" s="83">
        <v>1.72</v>
      </c>
      <c r="K12" s="84">
        <v>0.57999999999999996</v>
      </c>
      <c r="L12" s="85">
        <v>2</v>
      </c>
      <c r="M12" s="86">
        <v>183458</v>
      </c>
      <c r="N12" s="86">
        <v>317382.34000000003</v>
      </c>
    </row>
    <row r="13" spans="1:14" ht="14.1" customHeight="1">
      <c r="A13" s="58"/>
      <c r="B13" s="46" t="s">
        <v>85</v>
      </c>
      <c r="C13" s="59" t="s">
        <v>84</v>
      </c>
      <c r="D13" s="63">
        <v>1.93</v>
      </c>
      <c r="E13" s="83">
        <v>1.93</v>
      </c>
      <c r="F13" s="83">
        <v>1.92</v>
      </c>
      <c r="G13" s="88">
        <v>1.92</v>
      </c>
      <c r="H13" s="88">
        <v>1.93</v>
      </c>
      <c r="I13" s="83">
        <v>1.92</v>
      </c>
      <c r="J13" s="83">
        <v>1.93</v>
      </c>
      <c r="K13" s="84">
        <v>-0.52</v>
      </c>
      <c r="L13" s="85">
        <v>36</v>
      </c>
      <c r="M13" s="86">
        <v>14766626</v>
      </c>
      <c r="N13" s="86">
        <v>28405188.18</v>
      </c>
    </row>
    <row r="14" spans="1:14" ht="14.1" customHeight="1">
      <c r="A14" s="58"/>
      <c r="B14" s="46" t="s">
        <v>262</v>
      </c>
      <c r="C14" s="59" t="s">
        <v>261</v>
      </c>
      <c r="D14" s="63">
        <v>4.62</v>
      </c>
      <c r="E14" s="83">
        <v>4.6500000000000004</v>
      </c>
      <c r="F14" s="83">
        <v>4.5999999999999996</v>
      </c>
      <c r="G14" s="88">
        <v>4.62</v>
      </c>
      <c r="H14" s="88">
        <v>4.63</v>
      </c>
      <c r="I14" s="83">
        <v>4.6500000000000004</v>
      </c>
      <c r="J14" s="83">
        <v>4.62</v>
      </c>
      <c r="K14" s="84">
        <v>0.65</v>
      </c>
      <c r="L14" s="85">
        <v>52</v>
      </c>
      <c r="M14" s="86">
        <v>9419156</v>
      </c>
      <c r="N14" s="86">
        <v>43562844.329999998</v>
      </c>
    </row>
    <row r="15" spans="1:14" ht="14.1" customHeight="1">
      <c r="A15" s="58"/>
      <c r="B15" s="197" t="s">
        <v>92</v>
      </c>
      <c r="C15" s="198"/>
      <c r="D15" s="219"/>
      <c r="E15" s="220"/>
      <c r="F15" s="220"/>
      <c r="G15" s="220"/>
      <c r="H15" s="220"/>
      <c r="I15" s="220"/>
      <c r="J15" s="220"/>
      <c r="K15" s="221"/>
      <c r="L15" s="60">
        <f>SUM(L4:L14)</f>
        <v>299</v>
      </c>
      <c r="M15" s="60">
        <f>SUM(M4:M14)</f>
        <v>191938229</v>
      </c>
      <c r="N15" s="61">
        <f>SUM(N4:N14)</f>
        <v>214866918.40000004</v>
      </c>
    </row>
    <row r="16" spans="1:14" ht="14.1" customHeight="1">
      <c r="A16" s="58"/>
      <c r="B16" s="214" t="s">
        <v>30</v>
      </c>
      <c r="C16" s="215"/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6"/>
    </row>
    <row r="17" spans="1:14" ht="14.1" customHeight="1">
      <c r="A17" s="58"/>
      <c r="B17" s="46" t="s">
        <v>133</v>
      </c>
      <c r="C17" s="59" t="s">
        <v>134</v>
      </c>
      <c r="D17" s="63">
        <v>14.65</v>
      </c>
      <c r="E17" s="83">
        <v>14.81</v>
      </c>
      <c r="F17" s="83">
        <v>14.62</v>
      </c>
      <c r="G17" s="88">
        <v>14.72</v>
      </c>
      <c r="H17" s="88">
        <v>14.62</v>
      </c>
      <c r="I17" s="83">
        <v>14.81</v>
      </c>
      <c r="J17" s="83">
        <v>14.65</v>
      </c>
      <c r="K17" s="84">
        <v>1.0900000000000001</v>
      </c>
      <c r="L17" s="85">
        <v>67</v>
      </c>
      <c r="M17" s="86">
        <v>1403935</v>
      </c>
      <c r="N17" s="86">
        <v>20664614.030000001</v>
      </c>
    </row>
    <row r="18" spans="1:14" ht="14.1" customHeight="1">
      <c r="A18" s="58"/>
      <c r="B18" s="46" t="s">
        <v>251</v>
      </c>
      <c r="C18" s="59" t="s">
        <v>252</v>
      </c>
      <c r="D18" s="63">
        <v>3.15</v>
      </c>
      <c r="E18" s="83">
        <v>3.2</v>
      </c>
      <c r="F18" s="83">
        <v>3.15</v>
      </c>
      <c r="G18" s="88">
        <v>3.16</v>
      </c>
      <c r="H18" s="88">
        <v>3.15</v>
      </c>
      <c r="I18" s="83">
        <v>3.2</v>
      </c>
      <c r="J18" s="83">
        <v>3.15</v>
      </c>
      <c r="K18" s="84">
        <v>1.59</v>
      </c>
      <c r="L18" s="85">
        <v>11</v>
      </c>
      <c r="M18" s="86">
        <v>565692</v>
      </c>
      <c r="N18" s="86">
        <v>1790032.2</v>
      </c>
    </row>
    <row r="19" spans="1:14" ht="14.1" customHeight="1">
      <c r="A19" s="58"/>
      <c r="B19" s="197" t="s">
        <v>141</v>
      </c>
      <c r="C19" s="198"/>
      <c r="D19" s="219"/>
      <c r="E19" s="220"/>
      <c r="F19" s="220"/>
      <c r="G19" s="220"/>
      <c r="H19" s="220"/>
      <c r="I19" s="220"/>
      <c r="J19" s="220"/>
      <c r="K19" s="221"/>
      <c r="L19" s="62">
        <f>SUM(L17:L18)</f>
        <v>78</v>
      </c>
      <c r="M19" s="60">
        <f>SUM(M17:M18)</f>
        <v>1969627</v>
      </c>
      <c r="N19" s="48">
        <f>SUM(N17:N18)</f>
        <v>22454646.23</v>
      </c>
    </row>
    <row r="20" spans="1:14" ht="14.1" customHeight="1">
      <c r="A20" s="58"/>
      <c r="B20" s="214" t="s">
        <v>97</v>
      </c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6"/>
    </row>
    <row r="21" spans="1:14" ht="14.1" customHeight="1">
      <c r="A21" s="58"/>
      <c r="B21" s="46" t="s">
        <v>232</v>
      </c>
      <c r="C21" s="59" t="s">
        <v>233</v>
      </c>
      <c r="D21" s="63">
        <v>0.5</v>
      </c>
      <c r="E21" s="83">
        <v>0.5</v>
      </c>
      <c r="F21" s="83">
        <v>0.5</v>
      </c>
      <c r="G21" s="88">
        <v>0.5</v>
      </c>
      <c r="H21" s="88">
        <v>0.5</v>
      </c>
      <c r="I21" s="83">
        <v>0.5</v>
      </c>
      <c r="J21" s="83">
        <v>0.5</v>
      </c>
      <c r="K21" s="84">
        <v>0</v>
      </c>
      <c r="L21" s="85">
        <v>2</v>
      </c>
      <c r="M21" s="86">
        <v>2000</v>
      </c>
      <c r="N21" s="86">
        <v>1000</v>
      </c>
    </row>
    <row r="22" spans="1:14" ht="14.1" customHeight="1">
      <c r="A22" s="58"/>
      <c r="B22" s="197" t="s">
        <v>296</v>
      </c>
      <c r="C22" s="198"/>
      <c r="D22" s="219"/>
      <c r="E22" s="220"/>
      <c r="F22" s="220"/>
      <c r="G22" s="220"/>
      <c r="H22" s="220"/>
      <c r="I22" s="220"/>
      <c r="J22" s="220"/>
      <c r="K22" s="221"/>
      <c r="L22" s="62">
        <f>SUM(L21:L21)</f>
        <v>2</v>
      </c>
      <c r="M22" s="60">
        <f>SUM(M21:M21)</f>
        <v>2000</v>
      </c>
      <c r="N22" s="48">
        <f>SUM(N21:N21)</f>
        <v>1000</v>
      </c>
    </row>
    <row r="23" spans="1:14" ht="14.1" customHeight="1">
      <c r="A23" s="58"/>
      <c r="B23" s="202" t="s">
        <v>86</v>
      </c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4"/>
    </row>
    <row r="24" spans="1:14" ht="14.1" customHeight="1">
      <c r="A24" s="58"/>
      <c r="B24" s="46" t="s">
        <v>243</v>
      </c>
      <c r="C24" s="59" t="s">
        <v>244</v>
      </c>
      <c r="D24" s="63">
        <v>22.2</v>
      </c>
      <c r="E24" s="83">
        <v>22.22</v>
      </c>
      <c r="F24" s="83">
        <v>22</v>
      </c>
      <c r="G24" s="88">
        <v>22.11</v>
      </c>
      <c r="H24" s="88">
        <v>22.03</v>
      </c>
      <c r="I24" s="83">
        <v>22.2</v>
      </c>
      <c r="J24" s="83">
        <v>22.05</v>
      </c>
      <c r="K24" s="84">
        <v>0.68</v>
      </c>
      <c r="L24" s="85">
        <v>36</v>
      </c>
      <c r="M24" s="86">
        <v>1289128</v>
      </c>
      <c r="N24" s="86">
        <v>28499010.800000001</v>
      </c>
    </row>
    <row r="25" spans="1:14" ht="14.1" customHeight="1">
      <c r="A25" s="58"/>
      <c r="B25" s="46" t="s">
        <v>214</v>
      </c>
      <c r="C25" s="59" t="s">
        <v>215</v>
      </c>
      <c r="D25" s="63">
        <v>4.0999999999999996</v>
      </c>
      <c r="E25" s="83">
        <v>4.24</v>
      </c>
      <c r="F25" s="83">
        <v>4.0999999999999996</v>
      </c>
      <c r="G25" s="88">
        <v>4.18</v>
      </c>
      <c r="H25" s="88">
        <v>4.0999999999999996</v>
      </c>
      <c r="I25" s="83">
        <v>4.24</v>
      </c>
      <c r="J25" s="83">
        <v>4.25</v>
      </c>
      <c r="K25" s="84">
        <v>-0.24</v>
      </c>
      <c r="L25" s="85">
        <v>74</v>
      </c>
      <c r="M25" s="86">
        <v>2277022</v>
      </c>
      <c r="N25" s="86">
        <v>9526373.2200000007</v>
      </c>
    </row>
    <row r="26" spans="1:14" ht="14.1" customHeight="1">
      <c r="A26" s="58"/>
      <c r="B26" s="46" t="s">
        <v>167</v>
      </c>
      <c r="C26" s="59" t="s">
        <v>168</v>
      </c>
      <c r="D26" s="63">
        <v>3.18</v>
      </c>
      <c r="E26" s="96">
        <v>3.2</v>
      </c>
      <c r="F26" s="96">
        <v>3.15</v>
      </c>
      <c r="G26" s="96">
        <v>3.17</v>
      </c>
      <c r="H26" s="96">
        <v>3.2</v>
      </c>
      <c r="I26" s="96">
        <v>3.2</v>
      </c>
      <c r="J26" s="96">
        <v>3.19</v>
      </c>
      <c r="K26" s="121">
        <v>0.31</v>
      </c>
      <c r="L26" s="122">
        <v>25</v>
      </c>
      <c r="M26" s="65">
        <v>2477314</v>
      </c>
      <c r="N26" s="65">
        <v>7853542.4800000004</v>
      </c>
    </row>
    <row r="27" spans="1:14" ht="14.1" customHeight="1">
      <c r="A27" s="58"/>
      <c r="B27" s="197" t="s">
        <v>93</v>
      </c>
      <c r="C27" s="198"/>
      <c r="D27" s="199"/>
      <c r="E27" s="200"/>
      <c r="F27" s="200"/>
      <c r="G27" s="200"/>
      <c r="H27" s="200"/>
      <c r="I27" s="200"/>
      <c r="J27" s="200"/>
      <c r="K27" s="201"/>
      <c r="L27" s="65">
        <f>SUM(L24:L26)</f>
        <v>135</v>
      </c>
      <c r="M27" s="65">
        <f>SUM(M24:M26)</f>
        <v>6043464</v>
      </c>
      <c r="N27" s="65">
        <f>SUM(N24:N26)</f>
        <v>45878926.5</v>
      </c>
    </row>
    <row r="28" spans="1:14" ht="14.1" customHeight="1">
      <c r="A28" s="58"/>
      <c r="B28" s="202" t="s">
        <v>87</v>
      </c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4"/>
    </row>
    <row r="29" spans="1:14" ht="14.1" customHeight="1">
      <c r="A29" s="58"/>
      <c r="B29" s="46" t="s">
        <v>146</v>
      </c>
      <c r="C29" s="59" t="s">
        <v>147</v>
      </c>
      <c r="D29" s="63">
        <v>5.84</v>
      </c>
      <c r="E29" s="63">
        <v>5.86</v>
      </c>
      <c r="F29" s="63">
        <v>5.83</v>
      </c>
      <c r="G29" s="88">
        <v>5.85</v>
      </c>
      <c r="H29" s="88">
        <v>5.85</v>
      </c>
      <c r="I29" s="83">
        <v>5.83</v>
      </c>
      <c r="J29" s="83">
        <v>5.84</v>
      </c>
      <c r="K29" s="84">
        <v>-0.17</v>
      </c>
      <c r="L29" s="85">
        <v>59</v>
      </c>
      <c r="M29" s="86">
        <v>6996864</v>
      </c>
      <c r="N29" s="86">
        <v>40898545.280000001</v>
      </c>
    </row>
    <row r="30" spans="1:14" ht="14.1" customHeight="1">
      <c r="A30" s="58"/>
      <c r="B30" s="46" t="s">
        <v>185</v>
      </c>
      <c r="C30" s="59" t="s">
        <v>186</v>
      </c>
      <c r="D30" s="63">
        <v>2.8</v>
      </c>
      <c r="E30" s="63">
        <v>2.8</v>
      </c>
      <c r="F30" s="63">
        <v>2.5</v>
      </c>
      <c r="G30" s="88">
        <v>2.69</v>
      </c>
      <c r="H30" s="88">
        <v>2.8</v>
      </c>
      <c r="I30" s="83">
        <v>2.75</v>
      </c>
      <c r="J30" s="83">
        <v>2.8</v>
      </c>
      <c r="K30" s="84">
        <v>-1.79</v>
      </c>
      <c r="L30" s="85">
        <v>8</v>
      </c>
      <c r="M30" s="86">
        <v>832028</v>
      </c>
      <c r="N30" s="86">
        <v>2241623.7999999998</v>
      </c>
    </row>
    <row r="31" spans="1:14" ht="14.1" customHeight="1">
      <c r="A31" s="58"/>
      <c r="B31" s="46" t="s">
        <v>175</v>
      </c>
      <c r="C31" s="59" t="s">
        <v>176</v>
      </c>
      <c r="D31" s="63">
        <v>17.2</v>
      </c>
      <c r="E31" s="63">
        <v>17.25</v>
      </c>
      <c r="F31" s="63">
        <v>17.2</v>
      </c>
      <c r="G31" s="97">
        <v>17.22</v>
      </c>
      <c r="H31" s="88">
        <v>17.2</v>
      </c>
      <c r="I31" s="97">
        <v>17.25</v>
      </c>
      <c r="J31" s="97">
        <v>17.2</v>
      </c>
      <c r="K31" s="100">
        <v>0.28999999999999998</v>
      </c>
      <c r="L31" s="101">
        <v>12</v>
      </c>
      <c r="M31" s="102">
        <v>649577</v>
      </c>
      <c r="N31" s="102">
        <v>11182974.4</v>
      </c>
    </row>
    <row r="32" spans="1:14" ht="14.1" customHeight="1">
      <c r="A32" s="58"/>
      <c r="B32" s="46" t="s">
        <v>206</v>
      </c>
      <c r="C32" s="59" t="s">
        <v>207</v>
      </c>
      <c r="D32" s="63">
        <v>1.32</v>
      </c>
      <c r="E32" s="63">
        <v>1.32</v>
      </c>
      <c r="F32" s="63">
        <v>1.32</v>
      </c>
      <c r="G32" s="88">
        <v>1.32</v>
      </c>
      <c r="H32" s="88">
        <v>1.32</v>
      </c>
      <c r="I32" s="83">
        <v>1.32</v>
      </c>
      <c r="J32" s="83">
        <v>1.32</v>
      </c>
      <c r="K32" s="84">
        <v>0</v>
      </c>
      <c r="L32" s="85">
        <v>2</v>
      </c>
      <c r="M32" s="86">
        <v>1000000</v>
      </c>
      <c r="N32" s="86">
        <v>1320000</v>
      </c>
    </row>
    <row r="33" spans="1:14" ht="14.1" customHeight="1">
      <c r="A33" s="58"/>
      <c r="B33" s="46" t="s">
        <v>212</v>
      </c>
      <c r="C33" s="59" t="s">
        <v>213</v>
      </c>
      <c r="D33" s="63">
        <v>2.4</v>
      </c>
      <c r="E33" s="63">
        <v>2.4</v>
      </c>
      <c r="F33" s="63">
        <v>2.4</v>
      </c>
      <c r="G33" s="97">
        <v>2.4</v>
      </c>
      <c r="H33" s="63">
        <v>2.4</v>
      </c>
      <c r="I33" s="97">
        <v>2.4</v>
      </c>
      <c r="J33" s="97">
        <v>2.4</v>
      </c>
      <c r="K33" s="100">
        <v>0</v>
      </c>
      <c r="L33" s="101">
        <v>3</v>
      </c>
      <c r="M33" s="102">
        <v>8923</v>
      </c>
      <c r="N33" s="102">
        <v>21415.200000000001</v>
      </c>
    </row>
    <row r="34" spans="1:14" ht="14.1" customHeight="1">
      <c r="A34" s="58"/>
      <c r="B34" s="46" t="s">
        <v>290</v>
      </c>
      <c r="C34" s="59" t="s">
        <v>291</v>
      </c>
      <c r="D34" s="63">
        <v>2.12</v>
      </c>
      <c r="E34" s="63">
        <v>2.15</v>
      </c>
      <c r="F34" s="63">
        <v>2.1</v>
      </c>
      <c r="G34" s="88">
        <v>2.11</v>
      </c>
      <c r="H34" s="88">
        <v>2.11</v>
      </c>
      <c r="I34" s="83">
        <v>2.15</v>
      </c>
      <c r="J34" s="83">
        <v>2.12</v>
      </c>
      <c r="K34" s="84">
        <v>1.42</v>
      </c>
      <c r="L34" s="85">
        <v>33</v>
      </c>
      <c r="M34" s="86">
        <v>2583811</v>
      </c>
      <c r="N34" s="86">
        <v>5443785.4699999997</v>
      </c>
    </row>
    <row r="35" spans="1:14" ht="14.1" customHeight="1">
      <c r="A35" s="58"/>
      <c r="B35" s="46" t="s">
        <v>204</v>
      </c>
      <c r="C35" s="59" t="s">
        <v>205</v>
      </c>
      <c r="D35" s="63">
        <v>5.4</v>
      </c>
      <c r="E35" s="63">
        <v>5.4</v>
      </c>
      <c r="F35" s="63">
        <v>5.35</v>
      </c>
      <c r="G35" s="88">
        <v>5.39</v>
      </c>
      <c r="H35" s="88">
        <v>5.4</v>
      </c>
      <c r="I35" s="83">
        <v>5.35</v>
      </c>
      <c r="J35" s="83">
        <v>5.4</v>
      </c>
      <c r="K35" s="84">
        <v>-0.93</v>
      </c>
      <c r="L35" s="85">
        <v>7</v>
      </c>
      <c r="M35" s="86">
        <v>652711</v>
      </c>
      <c r="N35" s="86">
        <v>3517003.85</v>
      </c>
    </row>
    <row r="36" spans="1:14" ht="14.1" customHeight="1">
      <c r="A36" s="58"/>
      <c r="B36" s="197" t="s">
        <v>94</v>
      </c>
      <c r="C36" s="198"/>
      <c r="D36" s="199"/>
      <c r="E36" s="200"/>
      <c r="F36" s="200"/>
      <c r="G36" s="200"/>
      <c r="H36" s="200"/>
      <c r="I36" s="200"/>
      <c r="J36" s="200"/>
      <c r="K36" s="201"/>
      <c r="L36" s="65">
        <f>SUM(L29:L35)</f>
        <v>124</v>
      </c>
      <c r="M36" s="65">
        <f>SUM(M29:M35)</f>
        <v>12723914</v>
      </c>
      <c r="N36" s="65">
        <f>SUM(N29:N35)</f>
        <v>64625348</v>
      </c>
    </row>
    <row r="37" spans="1:14" ht="14.1" customHeight="1">
      <c r="A37" s="58"/>
      <c r="B37" s="202" t="s">
        <v>31</v>
      </c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4"/>
    </row>
    <row r="38" spans="1:14" ht="14.1" customHeight="1">
      <c r="A38" s="58"/>
      <c r="B38" s="46" t="s">
        <v>169</v>
      </c>
      <c r="C38" s="59" t="s">
        <v>170</v>
      </c>
      <c r="D38" s="83">
        <v>11.5</v>
      </c>
      <c r="E38" s="96">
        <v>11.5</v>
      </c>
      <c r="F38" s="96">
        <v>11.5</v>
      </c>
      <c r="G38" s="96">
        <v>11.5</v>
      </c>
      <c r="H38" s="96">
        <v>11.5</v>
      </c>
      <c r="I38" s="96">
        <v>11.5</v>
      </c>
      <c r="J38" s="96">
        <v>11.5</v>
      </c>
      <c r="K38" s="121">
        <v>0</v>
      </c>
      <c r="L38" s="122">
        <v>3</v>
      </c>
      <c r="M38" s="65">
        <v>33919</v>
      </c>
      <c r="N38" s="65">
        <v>390068.5</v>
      </c>
    </row>
    <row r="39" spans="1:14" ht="14.1" customHeight="1">
      <c r="A39" s="58"/>
      <c r="B39" s="46" t="s">
        <v>277</v>
      </c>
      <c r="C39" s="59" t="s">
        <v>278</v>
      </c>
      <c r="D39" s="83">
        <v>105</v>
      </c>
      <c r="E39" s="96">
        <v>105</v>
      </c>
      <c r="F39" s="96">
        <v>105</v>
      </c>
      <c r="G39" s="96">
        <v>105</v>
      </c>
      <c r="H39" s="96">
        <v>104.23</v>
      </c>
      <c r="I39" s="96">
        <v>105</v>
      </c>
      <c r="J39" s="96">
        <v>105</v>
      </c>
      <c r="K39" s="121">
        <v>0</v>
      </c>
      <c r="L39" s="122">
        <v>3</v>
      </c>
      <c r="M39" s="65">
        <v>761108</v>
      </c>
      <c r="N39" s="65">
        <v>79916340</v>
      </c>
    </row>
    <row r="40" spans="1:14" ht="14.1" customHeight="1">
      <c r="A40" s="58"/>
      <c r="B40" s="46" t="s">
        <v>228</v>
      </c>
      <c r="C40" s="59" t="s">
        <v>229</v>
      </c>
      <c r="D40" s="83">
        <v>9.26</v>
      </c>
      <c r="E40" s="96">
        <v>9.26</v>
      </c>
      <c r="F40" s="96">
        <v>9.26</v>
      </c>
      <c r="G40" s="96">
        <v>9.26</v>
      </c>
      <c r="H40" s="96">
        <v>9.26</v>
      </c>
      <c r="I40" s="96">
        <v>9.26</v>
      </c>
      <c r="J40" s="96">
        <v>9.26</v>
      </c>
      <c r="K40" s="121">
        <v>0</v>
      </c>
      <c r="L40" s="122">
        <v>3</v>
      </c>
      <c r="M40" s="65">
        <v>100000</v>
      </c>
      <c r="N40" s="65">
        <v>926000</v>
      </c>
    </row>
    <row r="41" spans="1:14" ht="14.1" customHeight="1">
      <c r="A41" s="58"/>
      <c r="B41" s="46" t="s">
        <v>265</v>
      </c>
      <c r="C41" s="59" t="s">
        <v>266</v>
      </c>
      <c r="D41" s="83">
        <v>13.02</v>
      </c>
      <c r="E41" s="96">
        <v>13.05</v>
      </c>
      <c r="F41" s="96">
        <v>13.02</v>
      </c>
      <c r="G41" s="96">
        <v>13.03</v>
      </c>
      <c r="H41" s="96">
        <v>13.02</v>
      </c>
      <c r="I41" s="96">
        <v>13.05</v>
      </c>
      <c r="J41" s="96">
        <v>13.02</v>
      </c>
      <c r="K41" s="121">
        <v>0.23</v>
      </c>
      <c r="L41" s="122">
        <v>2</v>
      </c>
      <c r="M41" s="65">
        <v>10300</v>
      </c>
      <c r="N41" s="65">
        <v>134207.4</v>
      </c>
    </row>
    <row r="42" spans="1:14" ht="14.1" customHeight="1">
      <c r="A42" s="58"/>
      <c r="B42" s="197" t="s">
        <v>95</v>
      </c>
      <c r="C42" s="198"/>
      <c r="D42" s="205"/>
      <c r="E42" s="206"/>
      <c r="F42" s="206"/>
      <c r="G42" s="206"/>
      <c r="H42" s="206"/>
      <c r="I42" s="206"/>
      <c r="J42" s="206"/>
      <c r="K42" s="207"/>
      <c r="L42" s="64">
        <f>SUM(L38:L41)</f>
        <v>11</v>
      </c>
      <c r="M42" s="61">
        <f>SUM(M38:M41)</f>
        <v>905327</v>
      </c>
      <c r="N42" s="61">
        <f>SUM(N38:N41)</f>
        <v>81366615.900000006</v>
      </c>
    </row>
    <row r="43" spans="1:14" ht="14.1" customHeight="1">
      <c r="A43" s="58"/>
      <c r="B43" s="214" t="s">
        <v>88</v>
      </c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6"/>
    </row>
    <row r="44" spans="1:14" ht="14.1" customHeight="1">
      <c r="A44" s="58"/>
      <c r="B44" s="46" t="s">
        <v>286</v>
      </c>
      <c r="C44" s="59" t="s">
        <v>287</v>
      </c>
      <c r="D44" s="63">
        <v>7</v>
      </c>
      <c r="E44" s="83">
        <v>7</v>
      </c>
      <c r="F44" s="83">
        <v>7</v>
      </c>
      <c r="G44" s="88">
        <v>7</v>
      </c>
      <c r="H44" s="88">
        <v>7.01</v>
      </c>
      <c r="I44" s="83">
        <v>7</v>
      </c>
      <c r="J44" s="83">
        <v>7</v>
      </c>
      <c r="K44" s="84">
        <v>0</v>
      </c>
      <c r="L44" s="85">
        <v>4</v>
      </c>
      <c r="M44" s="86">
        <v>35000</v>
      </c>
      <c r="N44" s="86">
        <v>245000</v>
      </c>
    </row>
    <row r="45" spans="1:14" ht="14.1" customHeight="1">
      <c r="A45" s="58"/>
      <c r="B45" s="46" t="s">
        <v>226</v>
      </c>
      <c r="C45" s="59" t="s">
        <v>227</v>
      </c>
      <c r="D45" s="63">
        <v>4.5</v>
      </c>
      <c r="E45" s="83">
        <v>4.5</v>
      </c>
      <c r="F45" s="83">
        <v>4.5</v>
      </c>
      <c r="G45" s="88">
        <v>4.5</v>
      </c>
      <c r="H45" s="88">
        <v>4.5999999999999996</v>
      </c>
      <c r="I45" s="83">
        <v>4.5</v>
      </c>
      <c r="J45" s="83">
        <v>4.5999999999999996</v>
      </c>
      <c r="K45" s="84">
        <v>-2.17</v>
      </c>
      <c r="L45" s="85">
        <v>1</v>
      </c>
      <c r="M45" s="86">
        <v>250000</v>
      </c>
      <c r="N45" s="86">
        <v>1125000</v>
      </c>
    </row>
    <row r="46" spans="1:14" ht="14.1" customHeight="1">
      <c r="A46" s="58"/>
      <c r="B46" s="46" t="s">
        <v>257</v>
      </c>
      <c r="C46" s="59" t="s">
        <v>258</v>
      </c>
      <c r="D46" s="63">
        <v>10</v>
      </c>
      <c r="E46" s="83">
        <v>10</v>
      </c>
      <c r="F46" s="83">
        <v>10</v>
      </c>
      <c r="G46" s="88">
        <v>10</v>
      </c>
      <c r="H46" s="88">
        <v>10.73</v>
      </c>
      <c r="I46" s="83">
        <v>10</v>
      </c>
      <c r="J46" s="83">
        <v>10</v>
      </c>
      <c r="K46" s="84">
        <v>0</v>
      </c>
      <c r="L46" s="85">
        <v>3</v>
      </c>
      <c r="M46" s="86">
        <v>2988</v>
      </c>
      <c r="N46" s="86">
        <v>29880</v>
      </c>
    </row>
    <row r="47" spans="1:14" ht="14.1" customHeight="1">
      <c r="A47" s="58"/>
      <c r="B47" s="197" t="s">
        <v>234</v>
      </c>
      <c r="C47" s="198"/>
      <c r="D47" s="205"/>
      <c r="E47" s="206"/>
      <c r="F47" s="206"/>
      <c r="G47" s="206"/>
      <c r="H47" s="206"/>
      <c r="I47" s="206"/>
      <c r="J47" s="206"/>
      <c r="K47" s="207"/>
      <c r="L47" s="64">
        <f>SUM(L44:L46)</f>
        <v>8</v>
      </c>
      <c r="M47" s="61">
        <f>SUM(M44:M46)</f>
        <v>287988</v>
      </c>
      <c r="N47" s="61">
        <f>SUM(N44:N46)</f>
        <v>1399880</v>
      </c>
    </row>
    <row r="48" spans="1:14" s="52" customFormat="1" ht="14.1" customHeight="1">
      <c r="B48" s="66" t="s">
        <v>32</v>
      </c>
      <c r="C48" s="208"/>
      <c r="D48" s="209"/>
      <c r="E48" s="209"/>
      <c r="F48" s="209"/>
      <c r="G48" s="209"/>
      <c r="H48" s="209"/>
      <c r="I48" s="209"/>
      <c r="J48" s="209"/>
      <c r="K48" s="210"/>
      <c r="L48" s="67">
        <f>L47+L42+L36+L27+L19+L15+L22</f>
        <v>657</v>
      </c>
      <c r="M48" s="67">
        <f>M47+M42+M36+M27+M19+M15+M22</f>
        <v>213870549</v>
      </c>
      <c r="N48" s="67">
        <f>N47+N42+N36+N27+N19+N15+N22</f>
        <v>430593335.03000003</v>
      </c>
    </row>
    <row r="49" spans="1:14" s="52" customFormat="1" ht="30" customHeight="1">
      <c r="A49" s="51"/>
      <c r="B49" s="211" t="s">
        <v>309</v>
      </c>
      <c r="C49" s="212"/>
      <c r="D49" s="212"/>
      <c r="E49" s="212"/>
      <c r="F49" s="212"/>
      <c r="G49" s="212"/>
      <c r="H49" s="212"/>
      <c r="I49" s="212"/>
      <c r="J49" s="212"/>
      <c r="K49" s="212"/>
      <c r="L49" s="212"/>
      <c r="M49" s="212"/>
      <c r="N49" s="213"/>
    </row>
    <row r="50" spans="1:14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ht="15.95" customHeight="1">
      <c r="A51" s="58"/>
      <c r="B51" s="222" t="s">
        <v>29</v>
      </c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4"/>
    </row>
    <row r="52" spans="1:14" ht="15.95" customHeight="1">
      <c r="A52" s="58"/>
      <c r="B52" s="46" t="s">
        <v>196</v>
      </c>
      <c r="C52" s="59" t="s">
        <v>197</v>
      </c>
      <c r="D52" s="88">
        <v>0.28999999999999998</v>
      </c>
      <c r="E52" s="96">
        <v>0.28999999999999998</v>
      </c>
      <c r="F52" s="96">
        <v>0.28999999999999998</v>
      </c>
      <c r="G52" s="96">
        <v>0.28999999999999998</v>
      </c>
      <c r="H52" s="96">
        <v>0.28999999999999998</v>
      </c>
      <c r="I52" s="96">
        <v>0.28999999999999998</v>
      </c>
      <c r="J52" s="96">
        <v>0.28999999999999998</v>
      </c>
      <c r="K52" s="121">
        <v>0</v>
      </c>
      <c r="L52" s="122">
        <v>1</v>
      </c>
      <c r="M52" s="65">
        <v>1028</v>
      </c>
      <c r="N52" s="65">
        <v>298.12</v>
      </c>
    </row>
    <row r="53" spans="1:14" ht="15.95" customHeight="1">
      <c r="A53" s="58"/>
      <c r="B53" s="46" t="s">
        <v>260</v>
      </c>
      <c r="C53" s="59" t="s">
        <v>259</v>
      </c>
      <c r="D53" s="88">
        <v>0.27</v>
      </c>
      <c r="E53" s="96">
        <v>0.27</v>
      </c>
      <c r="F53" s="96">
        <v>0.27</v>
      </c>
      <c r="G53" s="96">
        <v>0.27</v>
      </c>
      <c r="H53" s="96">
        <v>0.23</v>
      </c>
      <c r="I53" s="96">
        <v>0.27</v>
      </c>
      <c r="J53" s="96">
        <v>0.23</v>
      </c>
      <c r="K53" s="121">
        <v>17.39</v>
      </c>
      <c r="L53" s="122">
        <v>1</v>
      </c>
      <c r="M53" s="65">
        <v>10000</v>
      </c>
      <c r="N53" s="65">
        <v>2700</v>
      </c>
    </row>
    <row r="54" spans="1:14" ht="15.95" customHeight="1">
      <c r="A54" s="58"/>
      <c r="B54" s="46" t="s">
        <v>177</v>
      </c>
      <c r="C54" s="59" t="s">
        <v>178</v>
      </c>
      <c r="D54" s="88">
        <v>0.11</v>
      </c>
      <c r="E54" s="96">
        <v>0.11</v>
      </c>
      <c r="F54" s="96">
        <v>0.11</v>
      </c>
      <c r="G54" s="96">
        <v>0.11</v>
      </c>
      <c r="H54" s="96">
        <v>0.11</v>
      </c>
      <c r="I54" s="96">
        <v>0.11</v>
      </c>
      <c r="J54" s="96">
        <v>0.11</v>
      </c>
      <c r="K54" s="121">
        <v>0</v>
      </c>
      <c r="L54" s="122">
        <v>4</v>
      </c>
      <c r="M54" s="65">
        <v>10500</v>
      </c>
      <c r="N54" s="65">
        <v>1155</v>
      </c>
    </row>
    <row r="55" spans="1:14" ht="15.95" customHeight="1">
      <c r="A55" s="58"/>
      <c r="B55" s="46" t="s">
        <v>222</v>
      </c>
      <c r="C55" s="59" t="s">
        <v>223</v>
      </c>
      <c r="D55" s="88">
        <v>0.6</v>
      </c>
      <c r="E55" s="96">
        <v>0.6</v>
      </c>
      <c r="F55" s="96">
        <v>0.6</v>
      </c>
      <c r="G55" s="96">
        <v>0.6</v>
      </c>
      <c r="H55" s="96">
        <v>0.61</v>
      </c>
      <c r="I55" s="96">
        <v>0.6</v>
      </c>
      <c r="J55" s="96">
        <v>0.61</v>
      </c>
      <c r="K55" s="121">
        <v>-1.64</v>
      </c>
      <c r="L55" s="122">
        <v>3</v>
      </c>
      <c r="M55" s="65">
        <v>7000000</v>
      </c>
      <c r="N55" s="65">
        <v>4200000</v>
      </c>
    </row>
    <row r="56" spans="1:14" s="52" customFormat="1" ht="15.95" customHeight="1">
      <c r="B56" s="225" t="s">
        <v>92</v>
      </c>
      <c r="C56" s="226"/>
      <c r="D56" s="217"/>
      <c r="E56" s="218"/>
      <c r="F56" s="218"/>
      <c r="G56" s="218"/>
      <c r="H56" s="218"/>
      <c r="I56" s="218"/>
      <c r="J56" s="218"/>
      <c r="K56" s="207"/>
      <c r="L56" s="60">
        <f>SUM(L52:L55)</f>
        <v>9</v>
      </c>
      <c r="M56" s="60">
        <f>SUM(M52:M55)</f>
        <v>7021528</v>
      </c>
      <c r="N56" s="61">
        <f>SUM(N52:N55)</f>
        <v>4204153.12</v>
      </c>
    </row>
    <row r="57" spans="1:14" s="52" customFormat="1" ht="15.95" customHeight="1">
      <c r="B57" s="214" t="s">
        <v>97</v>
      </c>
      <c r="C57" s="215"/>
      <c r="D57" s="215"/>
      <c r="E57" s="215"/>
      <c r="F57" s="215"/>
      <c r="G57" s="215"/>
      <c r="H57" s="215"/>
      <c r="I57" s="215"/>
      <c r="J57" s="215"/>
      <c r="K57" s="215"/>
      <c r="L57" s="215"/>
      <c r="M57" s="215"/>
      <c r="N57" s="216"/>
    </row>
    <row r="58" spans="1:14" s="52" customFormat="1" ht="15.95" customHeight="1">
      <c r="B58" s="46" t="s">
        <v>299</v>
      </c>
      <c r="C58" s="59" t="s">
        <v>300</v>
      </c>
      <c r="D58" s="88">
        <v>2.5</v>
      </c>
      <c r="E58" s="88">
        <v>2.5</v>
      </c>
      <c r="F58" s="88">
        <v>2.5</v>
      </c>
      <c r="G58" s="88">
        <v>2.5</v>
      </c>
      <c r="H58" s="88">
        <v>2.66</v>
      </c>
      <c r="I58" s="83">
        <v>2.5</v>
      </c>
      <c r="J58" s="83">
        <v>2.5</v>
      </c>
      <c r="K58" s="84">
        <v>0</v>
      </c>
      <c r="L58" s="85">
        <v>13</v>
      </c>
      <c r="M58" s="86">
        <v>173472</v>
      </c>
      <c r="N58" s="86">
        <v>433680</v>
      </c>
    </row>
    <row r="59" spans="1:14" ht="15.95" customHeight="1">
      <c r="A59" s="58"/>
      <c r="B59" s="197" t="s">
        <v>296</v>
      </c>
      <c r="C59" s="198"/>
      <c r="D59" s="219"/>
      <c r="E59" s="220"/>
      <c r="F59" s="220"/>
      <c r="G59" s="220"/>
      <c r="H59" s="220"/>
      <c r="I59" s="220"/>
      <c r="J59" s="220"/>
      <c r="K59" s="221"/>
      <c r="L59" s="62">
        <f>SUM(L58:L58)</f>
        <v>13</v>
      </c>
      <c r="M59" s="60">
        <f>SUM(M58:M58)</f>
        <v>173472</v>
      </c>
      <c r="N59" s="48">
        <f>SUM(N58:N58)</f>
        <v>433680</v>
      </c>
    </row>
    <row r="60" spans="1:14" ht="15.95" customHeight="1">
      <c r="A60" s="58"/>
      <c r="B60" s="202" t="s">
        <v>87</v>
      </c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4"/>
    </row>
    <row r="61" spans="1:14" s="52" customFormat="1" ht="15.95" customHeight="1">
      <c r="B61" s="46" t="s">
        <v>35</v>
      </c>
      <c r="C61" s="59" t="s">
        <v>36</v>
      </c>
      <c r="D61" s="88">
        <v>2.9</v>
      </c>
      <c r="E61" s="88">
        <v>2.9</v>
      </c>
      <c r="F61" s="88">
        <v>2.9</v>
      </c>
      <c r="G61" s="88">
        <v>2.9</v>
      </c>
      <c r="H61" s="88">
        <v>2.92</v>
      </c>
      <c r="I61" s="88">
        <v>2.9</v>
      </c>
      <c r="J61" s="88">
        <v>2.9</v>
      </c>
      <c r="K61" s="93">
        <v>0</v>
      </c>
      <c r="L61" s="94">
        <v>1</v>
      </c>
      <c r="M61" s="95">
        <v>250000</v>
      </c>
      <c r="N61" s="95">
        <v>725000</v>
      </c>
    </row>
    <row r="62" spans="1:14" ht="15.95" customHeight="1">
      <c r="A62" s="58"/>
      <c r="B62" s="197" t="s">
        <v>94</v>
      </c>
      <c r="C62" s="198"/>
      <c r="D62" s="199"/>
      <c r="E62" s="200"/>
      <c r="F62" s="200"/>
      <c r="G62" s="200"/>
      <c r="H62" s="200"/>
      <c r="I62" s="200"/>
      <c r="J62" s="200"/>
      <c r="K62" s="201"/>
      <c r="L62" s="65">
        <f>SUM(L61:L61)</f>
        <v>1</v>
      </c>
      <c r="M62" s="65">
        <f>SUM(M61:M61)</f>
        <v>250000</v>
      </c>
      <c r="N62" s="65">
        <f>SUM(N61:N61)</f>
        <v>725000</v>
      </c>
    </row>
    <row r="63" spans="1:14" ht="15.95" customHeight="1">
      <c r="A63" s="58"/>
      <c r="B63" s="202" t="s">
        <v>31</v>
      </c>
      <c r="C63" s="203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4"/>
    </row>
    <row r="64" spans="1:14" ht="15.95" customHeight="1">
      <c r="A64" s="58"/>
      <c r="B64" s="46" t="s">
        <v>160</v>
      </c>
      <c r="C64" s="59" t="s">
        <v>161</v>
      </c>
      <c r="D64" s="83">
        <v>33</v>
      </c>
      <c r="E64" s="83">
        <v>33</v>
      </c>
      <c r="F64" s="83">
        <v>33</v>
      </c>
      <c r="G64" s="88">
        <v>33</v>
      </c>
      <c r="H64" s="88">
        <v>33</v>
      </c>
      <c r="I64" s="83">
        <v>33</v>
      </c>
      <c r="J64" s="83">
        <v>33</v>
      </c>
      <c r="K64" s="84">
        <v>0</v>
      </c>
      <c r="L64" s="85">
        <v>2</v>
      </c>
      <c r="M64" s="86">
        <v>1078</v>
      </c>
      <c r="N64" s="86">
        <v>35574</v>
      </c>
    </row>
    <row r="65" spans="1:14" ht="15.95" customHeight="1">
      <c r="A65" s="58"/>
      <c r="B65" s="197" t="s">
        <v>95</v>
      </c>
      <c r="C65" s="198"/>
      <c r="D65" s="205"/>
      <c r="E65" s="206"/>
      <c r="F65" s="206"/>
      <c r="G65" s="206"/>
      <c r="H65" s="206"/>
      <c r="I65" s="206"/>
      <c r="J65" s="206"/>
      <c r="K65" s="207"/>
      <c r="L65" s="64">
        <f>SUM(L64)</f>
        <v>2</v>
      </c>
      <c r="M65" s="61">
        <f>SUM(M64)</f>
        <v>1078</v>
      </c>
      <c r="N65" s="61">
        <f>SUM(N64)</f>
        <v>35574</v>
      </c>
    </row>
    <row r="66" spans="1:14" s="52" customFormat="1" ht="15.95" customHeight="1">
      <c r="B66" s="66" t="s">
        <v>148</v>
      </c>
      <c r="C66" s="208"/>
      <c r="D66" s="209"/>
      <c r="E66" s="209"/>
      <c r="F66" s="209"/>
      <c r="G66" s="209"/>
      <c r="H66" s="209"/>
      <c r="I66" s="209"/>
      <c r="J66" s="209"/>
      <c r="K66" s="210"/>
      <c r="L66" s="67">
        <f>L62+L56+L59+L65</f>
        <v>25</v>
      </c>
      <c r="M66" s="67">
        <f>M62+M56+M59+M65</f>
        <v>7446078</v>
      </c>
      <c r="N66" s="67">
        <f>N62+N56+N59+N65</f>
        <v>5398407.1200000001</v>
      </c>
    </row>
    <row r="67" spans="1:14" s="52" customFormat="1" ht="30" customHeight="1">
      <c r="A67" s="51"/>
      <c r="B67" s="211" t="s">
        <v>308</v>
      </c>
      <c r="C67" s="212"/>
      <c r="D67" s="212"/>
      <c r="E67" s="212"/>
      <c r="F67" s="212"/>
      <c r="G67" s="212"/>
      <c r="H67" s="212"/>
      <c r="I67" s="212"/>
      <c r="J67" s="212"/>
      <c r="K67" s="212"/>
      <c r="L67" s="212"/>
      <c r="M67" s="212"/>
      <c r="N67" s="213"/>
    </row>
    <row r="68" spans="1:14" s="52" customFormat="1" ht="48" customHeight="1">
      <c r="B68" s="53" t="s">
        <v>15</v>
      </c>
      <c r="C68" s="54" t="s">
        <v>20</v>
      </c>
      <c r="D68" s="54" t="s">
        <v>21</v>
      </c>
      <c r="E68" s="54" t="s">
        <v>22</v>
      </c>
      <c r="F68" s="54" t="s">
        <v>23</v>
      </c>
      <c r="G68" s="54" t="s">
        <v>24</v>
      </c>
      <c r="H68" s="54" t="s">
        <v>25</v>
      </c>
      <c r="I68" s="54" t="s">
        <v>19</v>
      </c>
      <c r="J68" s="54" t="s">
        <v>26</v>
      </c>
      <c r="K68" s="55" t="s">
        <v>27</v>
      </c>
      <c r="L68" s="56" t="s">
        <v>28</v>
      </c>
      <c r="M68" s="56" t="s">
        <v>18</v>
      </c>
      <c r="N68" s="57" t="s">
        <v>7</v>
      </c>
    </row>
    <row r="69" spans="1:14" ht="14.25" customHeight="1">
      <c r="A69" s="58"/>
      <c r="B69" s="202" t="s">
        <v>29</v>
      </c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4"/>
    </row>
    <row r="70" spans="1:14" ht="14.25" customHeight="1">
      <c r="A70" s="58"/>
      <c r="B70" s="46" t="s">
        <v>179</v>
      </c>
      <c r="C70" s="59" t="s">
        <v>180</v>
      </c>
      <c r="D70" s="63">
        <v>0.12</v>
      </c>
      <c r="E70" s="83">
        <v>0.12</v>
      </c>
      <c r="F70" s="83">
        <v>0.11</v>
      </c>
      <c r="G70" s="88">
        <v>0.11</v>
      </c>
      <c r="H70" s="88">
        <v>0.12</v>
      </c>
      <c r="I70" s="83">
        <v>0.12</v>
      </c>
      <c r="J70" s="83">
        <v>0.12</v>
      </c>
      <c r="K70" s="84">
        <v>0</v>
      </c>
      <c r="L70" s="85">
        <v>17</v>
      </c>
      <c r="M70" s="86">
        <v>3800000</v>
      </c>
      <c r="N70" s="86">
        <v>428000</v>
      </c>
    </row>
    <row r="71" spans="1:14" ht="14.25" customHeight="1">
      <c r="A71" s="58"/>
      <c r="B71" s="197" t="s">
        <v>92</v>
      </c>
      <c r="C71" s="198"/>
      <c r="D71" s="199"/>
      <c r="E71" s="200"/>
      <c r="F71" s="200"/>
      <c r="G71" s="200"/>
      <c r="H71" s="200"/>
      <c r="I71" s="200"/>
      <c r="J71" s="200"/>
      <c r="K71" s="201"/>
      <c r="L71" s="65">
        <f>SUM(L70:L70)</f>
        <v>17</v>
      </c>
      <c r="M71" s="65">
        <f>SUM(M70:M70)</f>
        <v>3800000</v>
      </c>
      <c r="N71" s="65">
        <f>SUM(N70:N70)</f>
        <v>428000</v>
      </c>
    </row>
    <row r="72" spans="1:14" ht="14.25" customHeight="1">
      <c r="A72" s="58"/>
      <c r="B72" s="202" t="s">
        <v>86</v>
      </c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4"/>
    </row>
    <row r="73" spans="1:14" ht="14.25" customHeight="1">
      <c r="A73" s="58"/>
      <c r="B73" s="82" t="s">
        <v>247</v>
      </c>
      <c r="C73" s="81" t="s">
        <v>248</v>
      </c>
      <c r="D73" s="88">
        <v>0.91</v>
      </c>
      <c r="E73" s="88">
        <v>0.91</v>
      </c>
      <c r="F73" s="88">
        <v>0.91</v>
      </c>
      <c r="G73" s="88">
        <v>0.91</v>
      </c>
      <c r="H73" s="88">
        <v>0.91</v>
      </c>
      <c r="I73" s="88">
        <v>0.91</v>
      </c>
      <c r="J73" s="88">
        <v>0.91</v>
      </c>
      <c r="K73" s="93">
        <v>0</v>
      </c>
      <c r="L73" s="94">
        <v>2</v>
      </c>
      <c r="M73" s="95">
        <v>60078</v>
      </c>
      <c r="N73" s="95">
        <v>54670.98</v>
      </c>
    </row>
    <row r="74" spans="1:14" ht="14.25" customHeight="1">
      <c r="A74" s="58"/>
      <c r="B74" s="82" t="s">
        <v>89</v>
      </c>
      <c r="C74" s="81" t="s">
        <v>42</v>
      </c>
      <c r="D74" s="88">
        <v>1.61</v>
      </c>
      <c r="E74" s="88">
        <v>1.61</v>
      </c>
      <c r="F74" s="88">
        <v>1.61</v>
      </c>
      <c r="G74" s="88">
        <v>1.61</v>
      </c>
      <c r="H74" s="88">
        <v>1.62</v>
      </c>
      <c r="I74" s="88">
        <v>1.61</v>
      </c>
      <c r="J74" s="88">
        <v>1.61</v>
      </c>
      <c r="K74" s="93">
        <v>0</v>
      </c>
      <c r="L74" s="94">
        <v>1</v>
      </c>
      <c r="M74" s="95">
        <v>30870</v>
      </c>
      <c r="N74" s="95">
        <v>49700.7</v>
      </c>
    </row>
    <row r="75" spans="1:14" ht="14.25" customHeight="1">
      <c r="A75" s="58"/>
      <c r="B75" s="197" t="s">
        <v>93</v>
      </c>
      <c r="C75" s="198"/>
      <c r="D75" s="199"/>
      <c r="E75" s="200"/>
      <c r="F75" s="200"/>
      <c r="G75" s="200"/>
      <c r="H75" s="200"/>
      <c r="I75" s="200"/>
      <c r="J75" s="200"/>
      <c r="K75" s="201"/>
      <c r="L75" s="65">
        <f>SUM(L73:L74)</f>
        <v>3</v>
      </c>
      <c r="M75" s="65">
        <f>SUM(M73:M74)</f>
        <v>90948</v>
      </c>
      <c r="N75" s="65">
        <f>SUM(N73:N74)</f>
        <v>104371.68</v>
      </c>
    </row>
    <row r="76" spans="1:14" ht="14.25" customHeight="1">
      <c r="A76" s="58"/>
      <c r="B76" s="202" t="s">
        <v>87</v>
      </c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4"/>
    </row>
    <row r="77" spans="1:14" ht="14.25" customHeight="1">
      <c r="A77" s="58"/>
      <c r="B77" s="82" t="s">
        <v>117</v>
      </c>
      <c r="C77" s="81" t="s">
        <v>118</v>
      </c>
      <c r="D77" s="88">
        <v>2.27</v>
      </c>
      <c r="E77" s="88">
        <v>2.27</v>
      </c>
      <c r="F77" s="88">
        <v>2.27</v>
      </c>
      <c r="G77" s="88">
        <v>2.27</v>
      </c>
      <c r="H77" s="88">
        <v>2.29</v>
      </c>
      <c r="I77" s="88">
        <v>2.27</v>
      </c>
      <c r="J77" s="88">
        <v>2.27</v>
      </c>
      <c r="K77" s="93">
        <v>0</v>
      </c>
      <c r="L77" s="94">
        <v>1</v>
      </c>
      <c r="M77" s="95">
        <v>12148</v>
      </c>
      <c r="N77" s="95">
        <v>27575.96</v>
      </c>
    </row>
    <row r="78" spans="1:14" ht="14.25" customHeight="1">
      <c r="A78" s="58"/>
      <c r="B78" s="82" t="s">
        <v>183</v>
      </c>
      <c r="C78" s="81" t="s">
        <v>184</v>
      </c>
      <c r="D78" s="88">
        <v>1.73</v>
      </c>
      <c r="E78" s="88">
        <v>1.73</v>
      </c>
      <c r="F78" s="88">
        <v>1.73</v>
      </c>
      <c r="G78" s="88">
        <v>1.73</v>
      </c>
      <c r="H78" s="88">
        <v>1.75</v>
      </c>
      <c r="I78" s="88">
        <v>1.73</v>
      </c>
      <c r="J78" s="88">
        <v>1.7</v>
      </c>
      <c r="K78" s="93">
        <v>1.76</v>
      </c>
      <c r="L78" s="94">
        <v>4</v>
      </c>
      <c r="M78" s="95">
        <v>1765760</v>
      </c>
      <c r="N78" s="95">
        <v>3054764.8</v>
      </c>
    </row>
    <row r="79" spans="1:14" ht="14.25" customHeight="1">
      <c r="A79" s="58"/>
      <c r="B79" s="82" t="s">
        <v>115</v>
      </c>
      <c r="C79" s="81" t="s">
        <v>116</v>
      </c>
      <c r="D79" s="88">
        <v>1.6</v>
      </c>
      <c r="E79" s="88">
        <v>1.65</v>
      </c>
      <c r="F79" s="88">
        <v>1.6</v>
      </c>
      <c r="G79" s="88">
        <v>1.64</v>
      </c>
      <c r="H79" s="88">
        <v>1.58</v>
      </c>
      <c r="I79" s="88">
        <v>1.65</v>
      </c>
      <c r="J79" s="88">
        <v>1.58</v>
      </c>
      <c r="K79" s="93">
        <v>4.43</v>
      </c>
      <c r="L79" s="94">
        <v>17</v>
      </c>
      <c r="M79" s="95">
        <v>3095322</v>
      </c>
      <c r="N79" s="95">
        <v>5069031.3</v>
      </c>
    </row>
    <row r="80" spans="1:14" ht="14.25" customHeight="1">
      <c r="A80" s="58"/>
      <c r="B80" s="82" t="s">
        <v>267</v>
      </c>
      <c r="C80" s="81" t="s">
        <v>268</v>
      </c>
      <c r="D80" s="97">
        <v>1.99</v>
      </c>
      <c r="E80" s="97">
        <v>1.99</v>
      </c>
      <c r="F80" s="97">
        <v>1.95</v>
      </c>
      <c r="G80" s="97">
        <v>1.98</v>
      </c>
      <c r="H80" s="97">
        <v>1.98</v>
      </c>
      <c r="I80" s="97">
        <v>1.95</v>
      </c>
      <c r="J80" s="97">
        <v>2</v>
      </c>
      <c r="K80" s="100">
        <v>-2.5</v>
      </c>
      <c r="L80" s="101">
        <v>2</v>
      </c>
      <c r="M80" s="102">
        <v>350000</v>
      </c>
      <c r="N80" s="102">
        <v>692500</v>
      </c>
    </row>
    <row r="81" spans="1:14" ht="14.25" customHeight="1">
      <c r="A81" s="58"/>
      <c r="B81" s="82" t="s">
        <v>38</v>
      </c>
      <c r="C81" s="81" t="s">
        <v>39</v>
      </c>
      <c r="D81" s="88">
        <v>1.42</v>
      </c>
      <c r="E81" s="88">
        <v>1.42</v>
      </c>
      <c r="F81" s="88">
        <v>1.41</v>
      </c>
      <c r="G81" s="88">
        <v>1.42</v>
      </c>
      <c r="H81" s="88">
        <v>1.43</v>
      </c>
      <c r="I81" s="88">
        <v>1.42</v>
      </c>
      <c r="J81" s="88">
        <v>1.43</v>
      </c>
      <c r="K81" s="93">
        <v>-0.7</v>
      </c>
      <c r="L81" s="94">
        <v>38</v>
      </c>
      <c r="M81" s="95">
        <v>7547625</v>
      </c>
      <c r="N81" s="95">
        <v>10707627.5</v>
      </c>
    </row>
    <row r="82" spans="1:14" ht="14.25" customHeight="1">
      <c r="A82" s="58"/>
      <c r="B82" s="197" t="s">
        <v>94</v>
      </c>
      <c r="C82" s="198"/>
      <c r="D82" s="199"/>
      <c r="E82" s="200"/>
      <c r="F82" s="200"/>
      <c r="G82" s="200"/>
      <c r="H82" s="200"/>
      <c r="I82" s="200"/>
      <c r="J82" s="200"/>
      <c r="K82" s="201"/>
      <c r="L82" s="65">
        <f>SUM(L77:L81)</f>
        <v>62</v>
      </c>
      <c r="M82" s="65">
        <f>SUM(M77:M81)</f>
        <v>12770855</v>
      </c>
      <c r="N82" s="65">
        <f>SUM(N77:N81)</f>
        <v>19551499.559999999</v>
      </c>
    </row>
    <row r="83" spans="1:14" ht="14.25" customHeight="1">
      <c r="A83" s="58"/>
      <c r="B83" s="202" t="s">
        <v>31</v>
      </c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203"/>
      <c r="N83" s="204"/>
    </row>
    <row r="84" spans="1:14" ht="14.25" customHeight="1">
      <c r="A84" s="58"/>
      <c r="B84" s="103" t="s">
        <v>294</v>
      </c>
      <c r="C84" s="104" t="s">
        <v>295</v>
      </c>
      <c r="D84" s="83">
        <v>20.75</v>
      </c>
      <c r="E84" s="83">
        <v>21.4</v>
      </c>
      <c r="F84" s="83">
        <v>20.5</v>
      </c>
      <c r="G84" s="88">
        <v>20.89</v>
      </c>
      <c r="H84" s="88">
        <v>20.420000000000002</v>
      </c>
      <c r="I84" s="83">
        <v>21.1</v>
      </c>
      <c r="J84" s="83">
        <v>20.75</v>
      </c>
      <c r="K84" s="84">
        <v>1.69</v>
      </c>
      <c r="L84" s="85">
        <v>41</v>
      </c>
      <c r="M84" s="86">
        <v>1881426</v>
      </c>
      <c r="N84" s="86">
        <v>39311416.479999997</v>
      </c>
    </row>
    <row r="85" spans="1:14" ht="14.25" customHeight="1">
      <c r="A85" s="58"/>
      <c r="B85" s="197" t="s">
        <v>95</v>
      </c>
      <c r="C85" s="198"/>
      <c r="D85" s="205"/>
      <c r="E85" s="206"/>
      <c r="F85" s="206"/>
      <c r="G85" s="206"/>
      <c r="H85" s="206"/>
      <c r="I85" s="206"/>
      <c r="J85" s="206"/>
      <c r="K85" s="207"/>
      <c r="L85" s="64">
        <f>SUM(L84)</f>
        <v>41</v>
      </c>
      <c r="M85" s="61">
        <f>SUM(M84)</f>
        <v>1881426</v>
      </c>
      <c r="N85" s="61">
        <f>SUM(N84)</f>
        <v>39311416.479999997</v>
      </c>
    </row>
    <row r="86" spans="1:14" ht="14.25" customHeight="1">
      <c r="A86" s="58"/>
      <c r="B86" s="214" t="s">
        <v>88</v>
      </c>
      <c r="C86" s="215"/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6"/>
    </row>
    <row r="87" spans="1:14" ht="14.25" customHeight="1">
      <c r="A87" s="58"/>
      <c r="B87" s="46" t="s">
        <v>241</v>
      </c>
      <c r="C87" s="59" t="s">
        <v>242</v>
      </c>
      <c r="D87" s="63">
        <v>4.9000000000000004</v>
      </c>
      <c r="E87" s="83">
        <v>4.92</v>
      </c>
      <c r="F87" s="83">
        <v>4.9000000000000004</v>
      </c>
      <c r="G87" s="83">
        <v>4.9000000000000004</v>
      </c>
      <c r="H87" s="83">
        <v>4.92</v>
      </c>
      <c r="I87" s="83">
        <v>4.92</v>
      </c>
      <c r="J87" s="83">
        <v>4.9000000000000004</v>
      </c>
      <c r="K87" s="84">
        <v>0.41</v>
      </c>
      <c r="L87" s="85">
        <v>30</v>
      </c>
      <c r="M87" s="86">
        <v>2939608</v>
      </c>
      <c r="N87" s="86">
        <v>14406079.199999999</v>
      </c>
    </row>
    <row r="88" spans="1:14" ht="14.25" customHeight="1">
      <c r="A88" s="58"/>
      <c r="B88" s="197" t="s">
        <v>234</v>
      </c>
      <c r="C88" s="198"/>
      <c r="D88" s="217"/>
      <c r="E88" s="218"/>
      <c r="F88" s="218"/>
      <c r="G88" s="218"/>
      <c r="H88" s="218"/>
      <c r="I88" s="218"/>
      <c r="J88" s="218"/>
      <c r="K88" s="207"/>
      <c r="L88" s="64">
        <f>SUM(L87:L87)</f>
        <v>30</v>
      </c>
      <c r="M88" s="61">
        <f>SUM(M87:M87)</f>
        <v>2939608</v>
      </c>
      <c r="N88" s="61">
        <f>SUM(N87:N87)</f>
        <v>14406079.199999999</v>
      </c>
    </row>
    <row r="89" spans="1:14" s="52" customFormat="1" ht="14.25" customHeight="1">
      <c r="B89" s="66" t="s">
        <v>72</v>
      </c>
      <c r="C89" s="208"/>
      <c r="D89" s="209"/>
      <c r="E89" s="209"/>
      <c r="F89" s="209"/>
      <c r="G89" s="209"/>
      <c r="H89" s="209"/>
      <c r="I89" s="209"/>
      <c r="J89" s="209"/>
      <c r="K89" s="210"/>
      <c r="L89" s="67">
        <f>L87+L82+L71+L85+L75</f>
        <v>153</v>
      </c>
      <c r="M89" s="67">
        <f>M87+M82+M71+M85+M75</f>
        <v>21482837</v>
      </c>
      <c r="N89" s="67">
        <f>N87+N82+N71+N85+N75</f>
        <v>73801366.920000002</v>
      </c>
    </row>
    <row r="90" spans="1:14" s="52" customFormat="1" ht="14.25" customHeight="1">
      <c r="B90" s="66" t="s">
        <v>40</v>
      </c>
      <c r="C90" s="208"/>
      <c r="D90" s="209"/>
      <c r="E90" s="209"/>
      <c r="F90" s="209"/>
      <c r="G90" s="209"/>
      <c r="H90" s="209"/>
      <c r="I90" s="209"/>
      <c r="J90" s="209"/>
      <c r="K90" s="210"/>
      <c r="L90" s="67">
        <f>L89+L66+L48</f>
        <v>835</v>
      </c>
      <c r="M90" s="67">
        <f>M89+M66+M48</f>
        <v>242799464</v>
      </c>
      <c r="N90" s="67">
        <f>N89+N66+N48</f>
        <v>509793109.07000005</v>
      </c>
    </row>
    <row r="91" spans="1:14" ht="12.95" customHeight="1">
      <c r="A91" s="58"/>
      <c r="N91" s="72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ht="12.95" customHeight="1">
      <c r="A94" s="58"/>
    </row>
  </sheetData>
  <mergeCells count="55">
    <mergeCell ref="B28:N28"/>
    <mergeCell ref="D36:K36"/>
    <mergeCell ref="B36:C36"/>
    <mergeCell ref="C48:K48"/>
    <mergeCell ref="B49:N49"/>
    <mergeCell ref="B37:N37"/>
    <mergeCell ref="D42:K42"/>
    <mergeCell ref="B42:C42"/>
    <mergeCell ref="B43:N43"/>
    <mergeCell ref="B47:C47"/>
    <mergeCell ref="D47:K47"/>
    <mergeCell ref="B51:N51"/>
    <mergeCell ref="B60:N60"/>
    <mergeCell ref="B56:C56"/>
    <mergeCell ref="D56:K56"/>
    <mergeCell ref="C66:K66"/>
    <mergeCell ref="B62:C62"/>
    <mergeCell ref="D62:K62"/>
    <mergeCell ref="B57:N57"/>
    <mergeCell ref="B59:C59"/>
    <mergeCell ref="D59:K59"/>
    <mergeCell ref="B1:N1"/>
    <mergeCell ref="B3:N3"/>
    <mergeCell ref="B15:C15"/>
    <mergeCell ref="D15:K15"/>
    <mergeCell ref="B16:N16"/>
    <mergeCell ref="B19:C19"/>
    <mergeCell ref="D19:K19"/>
    <mergeCell ref="B23:N23"/>
    <mergeCell ref="B27:C27"/>
    <mergeCell ref="D27:K27"/>
    <mergeCell ref="B20:N20"/>
    <mergeCell ref="B22:C22"/>
    <mergeCell ref="D22:K22"/>
    <mergeCell ref="C90:K90"/>
    <mergeCell ref="B67:N67"/>
    <mergeCell ref="C89:K89"/>
    <mergeCell ref="B76:N76"/>
    <mergeCell ref="B82:C82"/>
    <mergeCell ref="D82:K82"/>
    <mergeCell ref="B86:N86"/>
    <mergeCell ref="B88:C88"/>
    <mergeCell ref="D88:K88"/>
    <mergeCell ref="B71:C71"/>
    <mergeCell ref="D71:K71"/>
    <mergeCell ref="B69:N69"/>
    <mergeCell ref="B85:C85"/>
    <mergeCell ref="D85:K85"/>
    <mergeCell ref="B83:N83"/>
    <mergeCell ref="B72:N72"/>
    <mergeCell ref="B75:C75"/>
    <mergeCell ref="D75:K75"/>
    <mergeCell ref="B63:N63"/>
    <mergeCell ref="B65:C65"/>
    <mergeCell ref="D65:K65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topLeftCell="A43" zoomScale="136" zoomScaleNormal="136" workbookViewId="0">
      <selection activeCell="H16" sqref="H1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4" t="s">
        <v>306</v>
      </c>
      <c r="B1" s="194"/>
      <c r="C1" s="194"/>
      <c r="D1" s="194"/>
    </row>
    <row r="2" spans="1:4" ht="1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5" customHeight="1">
      <c r="A3" s="227" t="s">
        <v>29</v>
      </c>
      <c r="B3" s="228"/>
      <c r="C3" s="228"/>
      <c r="D3" s="229"/>
    </row>
    <row r="4" spans="1:4" ht="15" customHeight="1">
      <c r="A4" s="46" t="s">
        <v>281</v>
      </c>
      <c r="B4" s="59" t="s">
        <v>282</v>
      </c>
      <c r="C4" s="88">
        <v>0.75</v>
      </c>
      <c r="D4" s="83">
        <v>0.75</v>
      </c>
    </row>
    <row r="5" spans="1:4" ht="15" customHeight="1">
      <c r="A5" s="46" t="s">
        <v>239</v>
      </c>
      <c r="B5" s="59" t="s">
        <v>240</v>
      </c>
      <c r="C5" s="88">
        <v>0.05</v>
      </c>
      <c r="D5" s="83">
        <v>0.05</v>
      </c>
    </row>
    <row r="6" spans="1:4" ht="15" customHeight="1">
      <c r="A6" s="46" t="s">
        <v>285</v>
      </c>
      <c r="B6" s="59" t="s">
        <v>189</v>
      </c>
      <c r="C6" s="63">
        <v>0.17</v>
      </c>
      <c r="D6" s="83">
        <v>0.17</v>
      </c>
    </row>
    <row r="7" spans="1:4" ht="15" customHeight="1">
      <c r="A7" s="46" t="s">
        <v>288</v>
      </c>
      <c r="B7" s="59" t="s">
        <v>289</v>
      </c>
      <c r="C7" s="63">
        <v>0.35</v>
      </c>
      <c r="D7" s="83">
        <v>0.35</v>
      </c>
    </row>
    <row r="8" spans="1:4" ht="15" customHeight="1">
      <c r="A8" s="46" t="s">
        <v>210</v>
      </c>
      <c r="B8" s="59" t="s">
        <v>211</v>
      </c>
      <c r="C8" s="47">
        <v>0.28000000000000003</v>
      </c>
      <c r="D8" s="97">
        <v>0.28000000000000003</v>
      </c>
    </row>
    <row r="9" spans="1:4" ht="15" customHeight="1">
      <c r="A9" s="46" t="s">
        <v>208</v>
      </c>
      <c r="B9" s="59" t="s">
        <v>209</v>
      </c>
      <c r="C9" s="47">
        <v>0.78</v>
      </c>
      <c r="D9" s="47">
        <v>0.78</v>
      </c>
    </row>
    <row r="10" spans="1:4" ht="15" customHeight="1">
      <c r="A10" s="46" t="s">
        <v>198</v>
      </c>
      <c r="B10" s="59" t="s">
        <v>199</v>
      </c>
      <c r="C10" s="47">
        <v>2.2000000000000002</v>
      </c>
      <c r="D10" s="47">
        <v>2.2000000000000002</v>
      </c>
    </row>
    <row r="11" spans="1:4" ht="15" customHeight="1">
      <c r="A11" s="230" t="s">
        <v>97</v>
      </c>
      <c r="B11" s="231"/>
      <c r="C11" s="231"/>
      <c r="D11" s="232"/>
    </row>
    <row r="12" spans="1:4" ht="15" customHeight="1">
      <c r="A12" s="46" t="s">
        <v>216</v>
      </c>
      <c r="B12" s="59" t="s">
        <v>217</v>
      </c>
      <c r="C12" s="63">
        <v>1</v>
      </c>
      <c r="D12" s="83">
        <v>1</v>
      </c>
    </row>
    <row r="13" spans="1:4" ht="15" customHeight="1">
      <c r="A13" s="46" t="s">
        <v>150</v>
      </c>
      <c r="B13" s="59" t="s">
        <v>149</v>
      </c>
      <c r="C13" s="88">
        <v>0.81</v>
      </c>
      <c r="D13" s="83">
        <v>0.81</v>
      </c>
    </row>
    <row r="14" spans="1:4" ht="15" customHeight="1">
      <c r="A14" s="230" t="s">
        <v>86</v>
      </c>
      <c r="B14" s="231"/>
      <c r="C14" s="231"/>
      <c r="D14" s="232"/>
    </row>
    <row r="15" spans="1:4" ht="15" customHeight="1">
      <c r="A15" s="46" t="s">
        <v>99</v>
      </c>
      <c r="B15" s="59" t="s">
        <v>98</v>
      </c>
      <c r="C15" s="96">
        <v>7.39</v>
      </c>
      <c r="D15" s="123">
        <v>7.39</v>
      </c>
    </row>
    <row r="16" spans="1:4" ht="15" customHeight="1">
      <c r="A16" s="46" t="s">
        <v>202</v>
      </c>
      <c r="B16" s="59" t="s">
        <v>203</v>
      </c>
      <c r="C16" s="63">
        <v>0.7</v>
      </c>
      <c r="D16" s="83">
        <v>0.7</v>
      </c>
    </row>
    <row r="17" spans="1:4" ht="15" customHeight="1">
      <c r="A17" s="46" t="s">
        <v>224</v>
      </c>
      <c r="B17" s="59" t="s">
        <v>225</v>
      </c>
      <c r="C17" s="63">
        <v>0.75</v>
      </c>
      <c r="D17" s="83">
        <v>0.75</v>
      </c>
    </row>
    <row r="18" spans="1:4" ht="15" customHeight="1">
      <c r="A18" s="230" t="s">
        <v>87</v>
      </c>
      <c r="B18" s="231"/>
      <c r="C18" s="231"/>
      <c r="D18" s="232"/>
    </row>
    <row r="19" spans="1:4" ht="15" customHeight="1">
      <c r="A19" s="46" t="s">
        <v>137</v>
      </c>
      <c r="B19" s="59" t="s">
        <v>138</v>
      </c>
      <c r="C19" s="63">
        <v>1.85</v>
      </c>
      <c r="D19" s="63">
        <v>1.85</v>
      </c>
    </row>
    <row r="20" spans="1:4" ht="15" customHeight="1">
      <c r="A20" s="46" t="s">
        <v>100</v>
      </c>
      <c r="B20" s="59" t="s">
        <v>101</v>
      </c>
      <c r="C20" s="88">
        <v>5.52</v>
      </c>
      <c r="D20" s="63">
        <v>5.52</v>
      </c>
    </row>
    <row r="21" spans="1:4" ht="15" customHeight="1">
      <c r="A21" s="46" t="s">
        <v>190</v>
      </c>
      <c r="B21" s="59" t="s">
        <v>153</v>
      </c>
      <c r="C21" s="63">
        <v>2.1800000000000002</v>
      </c>
      <c r="D21" s="63">
        <v>2.1800000000000002</v>
      </c>
    </row>
    <row r="22" spans="1:4" ht="15" customHeight="1">
      <c r="A22" s="227" t="s">
        <v>31</v>
      </c>
      <c r="B22" s="228" t="s">
        <v>31</v>
      </c>
      <c r="C22" s="228"/>
      <c r="D22" s="229"/>
    </row>
    <row r="23" spans="1:4" ht="15" customHeight="1">
      <c r="A23" s="46" t="s">
        <v>122</v>
      </c>
      <c r="B23" s="59" t="s">
        <v>121</v>
      </c>
      <c r="C23" s="96">
        <v>9.15</v>
      </c>
      <c r="D23" s="123">
        <v>9.15</v>
      </c>
    </row>
    <row r="24" spans="1:4" ht="15" customHeight="1">
      <c r="A24" s="46" t="s">
        <v>128</v>
      </c>
      <c r="B24" s="59" t="s">
        <v>127</v>
      </c>
      <c r="C24" s="96">
        <v>44</v>
      </c>
      <c r="D24" s="96">
        <v>44</v>
      </c>
    </row>
    <row r="25" spans="1:4" ht="15" customHeight="1">
      <c r="A25" s="46" t="s">
        <v>102</v>
      </c>
      <c r="B25" s="59" t="s">
        <v>103</v>
      </c>
      <c r="C25" s="83">
        <v>23.6</v>
      </c>
      <c r="D25" s="83">
        <v>23.6</v>
      </c>
    </row>
    <row r="26" spans="1:4" ht="15" customHeight="1">
      <c r="A26" s="227" t="s">
        <v>88</v>
      </c>
      <c r="B26" s="228"/>
      <c r="C26" s="228"/>
      <c r="D26" s="229"/>
    </row>
    <row r="27" spans="1:4" ht="15" customHeight="1">
      <c r="A27" s="46" t="s">
        <v>220</v>
      </c>
      <c r="B27" s="59" t="s">
        <v>221</v>
      </c>
      <c r="C27" s="88">
        <v>3.07</v>
      </c>
      <c r="D27" s="83">
        <v>3.07</v>
      </c>
    </row>
    <row r="28" spans="1:4" ht="15" customHeight="1">
      <c r="A28" s="46" t="s">
        <v>90</v>
      </c>
      <c r="B28" s="59" t="s">
        <v>43</v>
      </c>
      <c r="C28" s="96">
        <v>0.4</v>
      </c>
      <c r="D28" s="96">
        <v>0.4</v>
      </c>
    </row>
    <row r="29" spans="1:4" ht="15" customHeight="1">
      <c r="A29" s="74" t="s">
        <v>41</v>
      </c>
      <c r="B29" s="74" t="s">
        <v>20</v>
      </c>
      <c r="C29" s="74" t="s">
        <v>96</v>
      </c>
      <c r="D29" s="74" t="s">
        <v>19</v>
      </c>
    </row>
    <row r="30" spans="1:4" ht="15" customHeight="1">
      <c r="A30" s="230" t="s">
        <v>29</v>
      </c>
      <c r="B30" s="231"/>
      <c r="C30" s="231"/>
      <c r="D30" s="232"/>
    </row>
    <row r="31" spans="1:4" ht="15" customHeight="1">
      <c r="A31" s="46" t="s">
        <v>104</v>
      </c>
      <c r="B31" s="59" t="s">
        <v>105</v>
      </c>
      <c r="C31" s="88">
        <v>0.05</v>
      </c>
      <c r="D31" s="88">
        <v>0.05</v>
      </c>
    </row>
    <row r="32" spans="1:4" ht="15" customHeight="1">
      <c r="A32" s="46" t="s">
        <v>192</v>
      </c>
      <c r="B32" s="59" t="s">
        <v>191</v>
      </c>
      <c r="C32" s="88">
        <v>0.33</v>
      </c>
      <c r="D32" s="88">
        <v>0.33</v>
      </c>
    </row>
    <row r="33" spans="1:4" ht="15" customHeight="1">
      <c r="A33" s="46" t="s">
        <v>273</v>
      </c>
      <c r="B33" s="59" t="s">
        <v>274</v>
      </c>
      <c r="C33" s="88">
        <v>0.85</v>
      </c>
      <c r="D33" s="88">
        <v>0.85</v>
      </c>
    </row>
    <row r="34" spans="1:4" ht="15" customHeight="1">
      <c r="A34" s="91" t="s">
        <v>279</v>
      </c>
      <c r="B34" s="92" t="s">
        <v>280</v>
      </c>
      <c r="C34" s="88">
        <v>1</v>
      </c>
      <c r="D34" s="88">
        <v>1</v>
      </c>
    </row>
    <row r="35" spans="1:4" ht="15" customHeight="1">
      <c r="A35" s="46" t="s">
        <v>108</v>
      </c>
      <c r="B35" s="59" t="s">
        <v>109</v>
      </c>
      <c r="C35" s="88">
        <v>0.09</v>
      </c>
      <c r="D35" s="88">
        <v>0.09</v>
      </c>
    </row>
    <row r="36" spans="1:4" ht="15" customHeight="1">
      <c r="A36" s="46" t="s">
        <v>237</v>
      </c>
      <c r="B36" s="59" t="s">
        <v>238</v>
      </c>
      <c r="C36" s="88">
        <v>0.75</v>
      </c>
      <c r="D36" s="88">
        <v>0.75</v>
      </c>
    </row>
    <row r="37" spans="1:4" ht="15" customHeight="1">
      <c r="A37" s="46" t="s">
        <v>218</v>
      </c>
      <c r="B37" s="59" t="s">
        <v>219</v>
      </c>
      <c r="C37" s="88">
        <v>1</v>
      </c>
      <c r="D37" s="88">
        <v>1</v>
      </c>
    </row>
    <row r="38" spans="1:4" ht="15" customHeight="1">
      <c r="A38" s="46" t="s">
        <v>181</v>
      </c>
      <c r="B38" s="59" t="s">
        <v>182</v>
      </c>
      <c r="C38" s="88">
        <v>1</v>
      </c>
      <c r="D38" s="88">
        <v>1</v>
      </c>
    </row>
    <row r="39" spans="1:4" ht="15" customHeight="1">
      <c r="A39" s="46" t="s">
        <v>152</v>
      </c>
      <c r="B39" s="68" t="s">
        <v>151</v>
      </c>
      <c r="C39" s="88">
        <v>1</v>
      </c>
      <c r="D39" s="88">
        <v>1</v>
      </c>
    </row>
    <row r="40" spans="1:4" ht="15" customHeight="1">
      <c r="A40" s="46" t="s">
        <v>132</v>
      </c>
      <c r="B40" s="59" t="s">
        <v>131</v>
      </c>
      <c r="C40" s="88">
        <v>1</v>
      </c>
      <c r="D40" s="88">
        <v>1</v>
      </c>
    </row>
    <row r="41" spans="1:4" ht="15" customHeight="1">
      <c r="A41" s="46" t="s">
        <v>106</v>
      </c>
      <c r="B41" s="59" t="s">
        <v>107</v>
      </c>
      <c r="C41" s="88">
        <v>0.94</v>
      </c>
      <c r="D41" s="88">
        <v>0.94</v>
      </c>
    </row>
    <row r="42" spans="1:4" ht="15" customHeight="1">
      <c r="A42" s="89" t="s">
        <v>269</v>
      </c>
      <c r="B42" s="90" t="s">
        <v>270</v>
      </c>
      <c r="C42" s="88">
        <v>1</v>
      </c>
      <c r="D42" s="88">
        <v>1</v>
      </c>
    </row>
    <row r="43" spans="1:4" ht="15" customHeight="1">
      <c r="A43" s="230" t="s">
        <v>195</v>
      </c>
      <c r="B43" s="231"/>
      <c r="C43" s="231"/>
      <c r="D43" s="232"/>
    </row>
    <row r="44" spans="1:4" ht="15" customHeight="1">
      <c r="A44" s="46" t="s">
        <v>194</v>
      </c>
      <c r="B44" s="59" t="s">
        <v>193</v>
      </c>
      <c r="C44" s="83">
        <v>1.2</v>
      </c>
      <c r="D44" s="63">
        <v>1.2</v>
      </c>
    </row>
    <row r="45" spans="1:4" ht="15" customHeight="1">
      <c r="A45" s="230" t="s">
        <v>97</v>
      </c>
      <c r="B45" s="231"/>
      <c r="C45" s="231"/>
      <c r="D45" s="232"/>
    </row>
    <row r="46" spans="1:4" ht="15" customHeight="1">
      <c r="A46" s="46" t="s">
        <v>292</v>
      </c>
      <c r="B46" s="59" t="s">
        <v>293</v>
      </c>
      <c r="C46" s="88">
        <v>0.69</v>
      </c>
      <c r="D46" s="88">
        <v>0.69</v>
      </c>
    </row>
    <row r="47" spans="1:4" ht="15" customHeight="1">
      <c r="A47" s="230" t="s">
        <v>87</v>
      </c>
      <c r="B47" s="231"/>
      <c r="C47" s="231"/>
      <c r="D47" s="232"/>
    </row>
    <row r="48" spans="1:4" ht="15" customHeight="1">
      <c r="A48" s="46" t="s">
        <v>110</v>
      </c>
      <c r="B48" s="59" t="s">
        <v>111</v>
      </c>
      <c r="C48" s="88">
        <v>3.3</v>
      </c>
      <c r="D48" s="88">
        <v>3.3</v>
      </c>
    </row>
    <row r="49" spans="1:4" ht="15" customHeight="1">
      <c r="A49" s="46" t="s">
        <v>91</v>
      </c>
      <c r="B49" s="59" t="s">
        <v>37</v>
      </c>
      <c r="C49" s="88">
        <v>1.3</v>
      </c>
      <c r="D49" s="88">
        <v>1.3</v>
      </c>
    </row>
    <row r="50" spans="1:4" ht="15" customHeight="1">
      <c r="A50" s="76" t="s">
        <v>171</v>
      </c>
      <c r="B50" s="77" t="s">
        <v>172</v>
      </c>
      <c r="C50" s="63">
        <v>100</v>
      </c>
      <c r="D50" s="88">
        <v>100</v>
      </c>
    </row>
    <row r="51" spans="1:4" ht="15" customHeight="1">
      <c r="A51" s="230" t="s">
        <v>86</v>
      </c>
      <c r="B51" s="231"/>
      <c r="C51" s="231"/>
      <c r="D51" s="232"/>
    </row>
    <row r="52" spans="1:4" ht="15" customHeight="1">
      <c r="A52" s="46" t="s">
        <v>33</v>
      </c>
      <c r="B52" s="59" t="s">
        <v>34</v>
      </c>
      <c r="C52" s="88">
        <v>2.2999999999999998</v>
      </c>
      <c r="D52" s="88">
        <v>2.2999999999999998</v>
      </c>
    </row>
    <row r="53" spans="1:4" ht="15" customHeight="1">
      <c r="A53" s="46" t="s">
        <v>154</v>
      </c>
      <c r="B53" s="68" t="s">
        <v>155</v>
      </c>
      <c r="C53" s="63">
        <v>1</v>
      </c>
      <c r="D53" s="75">
        <v>1</v>
      </c>
    </row>
    <row r="54" spans="1:4" ht="15" customHeight="1">
      <c r="A54" s="227" t="s">
        <v>88</v>
      </c>
      <c r="B54" s="228"/>
      <c r="C54" s="228"/>
      <c r="D54" s="229"/>
    </row>
    <row r="55" spans="1:4" ht="15" customHeight="1">
      <c r="A55" s="46" t="s">
        <v>112</v>
      </c>
      <c r="B55" s="68" t="s">
        <v>113</v>
      </c>
      <c r="C55" s="63" t="s">
        <v>114</v>
      </c>
      <c r="D55" s="63" t="s">
        <v>114</v>
      </c>
    </row>
  </sheetData>
  <mergeCells count="13">
    <mergeCell ref="A54:D54"/>
    <mergeCell ref="A47:D47"/>
    <mergeCell ref="A1:D1"/>
    <mergeCell ref="A3:D3"/>
    <mergeCell ref="A26:D26"/>
    <mergeCell ref="A30:D30"/>
    <mergeCell ref="A51:D51"/>
    <mergeCell ref="A14:D14"/>
    <mergeCell ref="A43:D43"/>
    <mergeCell ref="A11:D11"/>
    <mergeCell ref="A18:D18"/>
    <mergeCell ref="A45:D45"/>
    <mergeCell ref="A22:D2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67" t="s">
        <v>0</v>
      </c>
      <c r="C1" s="268"/>
      <c r="D1" s="269"/>
      <c r="E1" s="6"/>
      <c r="F1" s="10"/>
      <c r="G1" s="10"/>
      <c r="H1" s="10"/>
      <c r="I1" s="10"/>
    </row>
    <row r="2" spans="1:9" ht="10.5" customHeight="1">
      <c r="B2" s="270"/>
      <c r="C2" s="271"/>
      <c r="D2" s="272"/>
      <c r="E2" s="6"/>
      <c r="F2" s="10"/>
      <c r="G2" s="10"/>
      <c r="H2" s="10"/>
      <c r="I2" s="10"/>
    </row>
    <row r="3" spans="1:9" ht="18" customHeight="1">
      <c r="B3" s="253" t="s">
        <v>305</v>
      </c>
      <c r="C3" s="254"/>
      <c r="D3" s="254"/>
      <c r="E3" s="254"/>
      <c r="F3" s="254"/>
      <c r="G3" s="254"/>
      <c r="H3" s="254"/>
      <c r="I3" s="255"/>
    </row>
    <row r="4" spans="1:9" ht="18" customHeight="1">
      <c r="A4" s="105"/>
      <c r="B4" s="278" t="s">
        <v>307</v>
      </c>
      <c r="C4" s="279"/>
      <c r="D4" s="279"/>
      <c r="E4" s="279"/>
      <c r="F4" s="279"/>
      <c r="G4" s="279"/>
      <c r="H4" s="279"/>
      <c r="I4" s="280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62" t="s">
        <v>29</v>
      </c>
      <c r="C6" s="263"/>
      <c r="D6" s="263"/>
      <c r="E6" s="263"/>
      <c r="F6" s="263"/>
      <c r="G6" s="263"/>
      <c r="H6" s="263"/>
      <c r="I6" s="264"/>
    </row>
    <row r="7" spans="1:9" ht="18" customHeight="1">
      <c r="A7" s="105"/>
      <c r="B7" s="110" t="s">
        <v>44</v>
      </c>
      <c r="C7" s="78" t="s">
        <v>45</v>
      </c>
      <c r="D7" s="111">
        <v>0.1</v>
      </c>
      <c r="E7" s="111">
        <v>0.09</v>
      </c>
      <c r="F7" s="111">
        <v>0.1</v>
      </c>
      <c r="G7" s="112">
        <v>9</v>
      </c>
      <c r="H7" s="112">
        <v>17599403</v>
      </c>
      <c r="I7" s="112">
        <v>1684867.24</v>
      </c>
    </row>
    <row r="8" spans="1:9" ht="18" customHeight="1">
      <c r="A8" s="105"/>
      <c r="B8" s="113" t="s">
        <v>297</v>
      </c>
      <c r="C8" s="265"/>
      <c r="D8" s="247"/>
      <c r="E8" s="247"/>
      <c r="F8" s="266"/>
      <c r="G8" s="114">
        <f>SUM(G7:G7)</f>
        <v>9</v>
      </c>
      <c r="H8" s="114">
        <f>SUM(H7:H7)</f>
        <v>17599403</v>
      </c>
      <c r="I8" s="114">
        <f>SUM(I7:I7)</f>
        <v>1684867.24</v>
      </c>
    </row>
    <row r="9" spans="1:9" ht="18" customHeight="1">
      <c r="A9" s="105"/>
      <c r="B9" s="262" t="s">
        <v>97</v>
      </c>
      <c r="C9" s="263"/>
      <c r="D9" s="263"/>
      <c r="E9" s="263" t="s">
        <v>97</v>
      </c>
      <c r="F9" s="263"/>
      <c r="G9" s="263"/>
      <c r="H9" s="263"/>
      <c r="I9" s="264"/>
    </row>
    <row r="10" spans="1:9" ht="18" customHeight="1">
      <c r="A10" s="105"/>
      <c r="B10" s="110" t="s">
        <v>264</v>
      </c>
      <c r="C10" s="111" t="s">
        <v>263</v>
      </c>
      <c r="D10" s="111">
        <v>0.5</v>
      </c>
      <c r="E10" s="111">
        <v>0.5</v>
      </c>
      <c r="F10" s="111">
        <v>0.5</v>
      </c>
      <c r="G10" s="112">
        <v>3</v>
      </c>
      <c r="H10" s="112">
        <v>350000000</v>
      </c>
      <c r="I10" s="112">
        <v>175000000</v>
      </c>
    </row>
    <row r="11" spans="1:9" ht="18" customHeight="1">
      <c r="A11" s="105"/>
      <c r="B11" s="113" t="s">
        <v>301</v>
      </c>
      <c r="C11" s="265"/>
      <c r="D11" s="247"/>
      <c r="E11" s="247"/>
      <c r="F11" s="266"/>
      <c r="G11" s="114">
        <f>G10</f>
        <v>3</v>
      </c>
      <c r="H11" s="114">
        <f t="shared" ref="H11:I11" si="0">H10</f>
        <v>350000000</v>
      </c>
      <c r="I11" s="114">
        <f t="shared" si="0"/>
        <v>175000000</v>
      </c>
    </row>
    <row r="12" spans="1:9" ht="18" customHeight="1">
      <c r="A12" s="105"/>
      <c r="B12" s="115" t="s">
        <v>298</v>
      </c>
      <c r="C12" s="256"/>
      <c r="D12" s="257"/>
      <c r="E12" s="257"/>
      <c r="F12" s="258"/>
      <c r="G12" s="116">
        <f>G8+G11</f>
        <v>12</v>
      </c>
      <c r="H12" s="116">
        <f t="shared" ref="H12:I12" si="1">H8+H11</f>
        <v>367599403</v>
      </c>
      <c r="I12" s="116">
        <f t="shared" si="1"/>
        <v>176684867.24000001</v>
      </c>
    </row>
    <row r="13" spans="1:9" ht="17.25" customHeight="1">
      <c r="B13" s="251" t="s">
        <v>142</v>
      </c>
      <c r="C13" s="252"/>
      <c r="D13" s="252"/>
      <c r="E13" s="252"/>
      <c r="F13" s="252"/>
      <c r="G13" s="252"/>
      <c r="H13" s="252"/>
      <c r="I13" s="252"/>
    </row>
    <row r="14" spans="1:9" ht="15" customHeight="1">
      <c r="B14" s="248" t="s">
        <v>15</v>
      </c>
      <c r="C14" s="249"/>
      <c r="D14" s="250"/>
      <c r="E14" s="248" t="s">
        <v>20</v>
      </c>
      <c r="F14" s="250"/>
      <c r="G14" s="248" t="s">
        <v>46</v>
      </c>
      <c r="H14" s="249"/>
      <c r="I14" s="250"/>
    </row>
    <row r="15" spans="1:9" ht="13.5" customHeight="1">
      <c r="B15" s="259" t="s">
        <v>29</v>
      </c>
      <c r="C15" s="260"/>
      <c r="D15" s="260"/>
      <c r="E15" s="260"/>
      <c r="F15" s="260"/>
      <c r="G15" s="260"/>
      <c r="H15" s="260"/>
      <c r="I15" s="261"/>
    </row>
    <row r="16" spans="1:9" ht="13.5" customHeight="1">
      <c r="B16" s="242" t="s">
        <v>236</v>
      </c>
      <c r="C16" s="243"/>
      <c r="D16" s="244"/>
      <c r="E16" s="245" t="s">
        <v>235</v>
      </c>
      <c r="F16" s="246"/>
      <c r="G16" s="245">
        <v>3</v>
      </c>
      <c r="H16" s="247"/>
      <c r="I16" s="246"/>
    </row>
    <row r="17" spans="2:9" ht="13.5" customHeight="1">
      <c r="B17" s="242" t="s">
        <v>187</v>
      </c>
      <c r="C17" s="243"/>
      <c r="D17" s="244"/>
      <c r="E17" s="245" t="s">
        <v>188</v>
      </c>
      <c r="F17" s="246"/>
      <c r="G17" s="245" t="s">
        <v>73</v>
      </c>
      <c r="H17" s="247"/>
      <c r="I17" s="246"/>
    </row>
    <row r="18" spans="2:9" ht="13.5" customHeight="1">
      <c r="B18" s="239" t="s">
        <v>87</v>
      </c>
      <c r="C18" s="240"/>
      <c r="D18" s="240"/>
      <c r="E18" s="240"/>
      <c r="F18" s="240" t="s">
        <v>87</v>
      </c>
      <c r="G18" s="240"/>
      <c r="H18" s="240"/>
      <c r="I18" s="241"/>
    </row>
    <row r="19" spans="2:9" ht="13.5" customHeight="1">
      <c r="B19" s="233" t="s">
        <v>255</v>
      </c>
      <c r="C19" s="234"/>
      <c r="D19" s="235"/>
      <c r="E19" s="236" t="s">
        <v>256</v>
      </c>
      <c r="F19" s="237"/>
      <c r="G19" s="236">
        <v>3.35</v>
      </c>
      <c r="H19" s="238"/>
      <c r="I19" s="237"/>
    </row>
    <row r="20" spans="2:9" ht="13.5" customHeight="1">
      <c r="B20" s="239" t="s">
        <v>74</v>
      </c>
      <c r="C20" s="240"/>
      <c r="D20" s="240"/>
      <c r="E20" s="240"/>
      <c r="F20" s="240"/>
      <c r="G20" s="240"/>
      <c r="H20" s="240"/>
      <c r="I20" s="241"/>
    </row>
    <row r="21" spans="2:9" ht="13.5" customHeight="1">
      <c r="B21" s="233" t="s">
        <v>123</v>
      </c>
      <c r="C21" s="234" t="s">
        <v>124</v>
      </c>
      <c r="D21" s="235"/>
      <c r="E21" s="236" t="s">
        <v>124</v>
      </c>
      <c r="F21" s="237"/>
      <c r="G21" s="236">
        <v>10</v>
      </c>
      <c r="H21" s="238"/>
      <c r="I21" s="237"/>
    </row>
    <row r="22" spans="2:9" ht="13.5" customHeight="1">
      <c r="B22" s="233" t="s">
        <v>125</v>
      </c>
      <c r="C22" s="234"/>
      <c r="D22" s="235"/>
      <c r="E22" s="236" t="s">
        <v>126</v>
      </c>
      <c r="F22" s="237"/>
      <c r="G22" s="236">
        <v>9.5</v>
      </c>
      <c r="H22" s="238"/>
      <c r="I22" s="237"/>
    </row>
    <row r="23" spans="2:9" ht="13.5" customHeight="1">
      <c r="B23" s="273" t="s">
        <v>135</v>
      </c>
      <c r="C23" s="274"/>
      <c r="D23" s="275"/>
      <c r="E23" s="276" t="s">
        <v>136</v>
      </c>
      <c r="F23" s="277"/>
      <c r="G23" s="276">
        <v>1</v>
      </c>
      <c r="H23" s="281"/>
      <c r="I23" s="277"/>
    </row>
    <row r="24" spans="2:9" ht="13.5" customHeight="1">
      <c r="B24" s="273" t="s">
        <v>156</v>
      </c>
      <c r="C24" s="274"/>
      <c r="D24" s="275"/>
      <c r="E24" s="276" t="s">
        <v>157</v>
      </c>
      <c r="F24" s="277"/>
      <c r="G24" s="276" t="s">
        <v>73</v>
      </c>
      <c r="H24" s="281"/>
      <c r="I24" s="277"/>
    </row>
    <row r="25" spans="2:9" ht="13.5" customHeight="1">
      <c r="B25" s="273" t="s">
        <v>120</v>
      </c>
      <c r="C25" s="274"/>
      <c r="D25" s="275"/>
      <c r="E25" s="276" t="s">
        <v>119</v>
      </c>
      <c r="F25" s="277"/>
      <c r="G25" s="276" t="s">
        <v>73</v>
      </c>
      <c r="H25" s="281"/>
      <c r="I25" s="277"/>
    </row>
    <row r="26" spans="2:9" ht="13.5" customHeight="1">
      <c r="B26" s="282" t="s">
        <v>97</v>
      </c>
      <c r="C26" s="283"/>
      <c r="D26" s="283"/>
      <c r="E26" s="283"/>
      <c r="F26" s="283"/>
      <c r="G26" s="283"/>
      <c r="H26" s="283"/>
      <c r="I26" s="284"/>
    </row>
    <row r="27" spans="2:9" ht="13.5" customHeight="1">
      <c r="B27" s="287" t="s">
        <v>283</v>
      </c>
      <c r="C27" s="243"/>
      <c r="D27" s="288"/>
      <c r="E27" s="285" t="s">
        <v>284</v>
      </c>
      <c r="F27" s="266"/>
      <c r="G27" s="285">
        <v>1</v>
      </c>
      <c r="H27" s="247"/>
      <c r="I27" s="266"/>
    </row>
    <row r="28" spans="2:9" ht="13.5" customHeight="1">
      <c r="B28" s="273" t="s">
        <v>271</v>
      </c>
      <c r="C28" s="274"/>
      <c r="D28" s="275"/>
      <c r="E28" s="286" t="s">
        <v>272</v>
      </c>
      <c r="F28" s="286"/>
      <c r="G28" s="276" t="s">
        <v>73</v>
      </c>
      <c r="H28" s="281"/>
      <c r="I28" s="277"/>
    </row>
    <row r="29" spans="2:9" ht="13.5" customHeight="1">
      <c r="B29" s="273" t="s">
        <v>249</v>
      </c>
      <c r="C29" s="274"/>
      <c r="D29" s="275"/>
      <c r="E29" s="276" t="s">
        <v>250</v>
      </c>
      <c r="F29" s="277"/>
      <c r="G29" s="276" t="s">
        <v>73</v>
      </c>
      <c r="H29" s="281"/>
      <c r="I29" s="277"/>
    </row>
    <row r="30" spans="2:9" ht="13.5" customHeight="1">
      <c r="B30" s="273" t="s">
        <v>130</v>
      </c>
      <c r="C30" s="274"/>
      <c r="D30" s="275"/>
      <c r="E30" s="276" t="s">
        <v>129</v>
      </c>
      <c r="F30" s="277"/>
      <c r="G30" s="276" t="s">
        <v>73</v>
      </c>
      <c r="H30" s="281"/>
      <c r="I30" s="277"/>
    </row>
    <row r="31" spans="2:9" ht="25.5" customHeight="1"/>
    <row r="32" spans="2:9" ht="22.5"/>
  </sheetData>
  <mergeCells count="52">
    <mergeCell ref="B26:I26"/>
    <mergeCell ref="E23:F23"/>
    <mergeCell ref="G23:I23"/>
    <mergeCell ref="G24:I24"/>
    <mergeCell ref="E29:F29"/>
    <mergeCell ref="B29:D29"/>
    <mergeCell ref="G29:I29"/>
    <mergeCell ref="G28:I28"/>
    <mergeCell ref="E27:F27"/>
    <mergeCell ref="G27:I27"/>
    <mergeCell ref="B28:D28"/>
    <mergeCell ref="E28:F28"/>
    <mergeCell ref="B27:D27"/>
    <mergeCell ref="B23:D23"/>
    <mergeCell ref="E25:F25"/>
    <mergeCell ref="G25:I25"/>
    <mergeCell ref="B1:D2"/>
    <mergeCell ref="B14:D14"/>
    <mergeCell ref="E14:F14"/>
    <mergeCell ref="B30:D30"/>
    <mergeCell ref="E30:F30"/>
    <mergeCell ref="B4:I4"/>
    <mergeCell ref="B6:I6"/>
    <mergeCell ref="C8:F8"/>
    <mergeCell ref="B20:I20"/>
    <mergeCell ref="B24:D24"/>
    <mergeCell ref="E24:F24"/>
    <mergeCell ref="B22:D22"/>
    <mergeCell ref="E22:F22"/>
    <mergeCell ref="G22:I22"/>
    <mergeCell ref="G30:I30"/>
    <mergeCell ref="B25:D25"/>
    <mergeCell ref="B13:I13"/>
    <mergeCell ref="B3:I3"/>
    <mergeCell ref="C12:F12"/>
    <mergeCell ref="G16:I16"/>
    <mergeCell ref="B16:D16"/>
    <mergeCell ref="E16:F16"/>
    <mergeCell ref="B15:I15"/>
    <mergeCell ref="B9:I9"/>
    <mergeCell ref="C11:F11"/>
    <mergeCell ref="B18:I18"/>
    <mergeCell ref="B17:D17"/>
    <mergeCell ref="E17:F17"/>
    <mergeCell ref="G17:I17"/>
    <mergeCell ref="G14:I14"/>
    <mergeCell ref="B19:D19"/>
    <mergeCell ref="E19:F19"/>
    <mergeCell ref="G19:I19"/>
    <mergeCell ref="B21:D21"/>
    <mergeCell ref="E21:F21"/>
    <mergeCell ref="G21:I21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K6" sqref="K6"/>
    </sheetView>
  </sheetViews>
  <sheetFormatPr defaultRowHeight="15.75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18">
      <c r="B1" s="295" t="s">
        <v>0</v>
      </c>
      <c r="C1" s="295"/>
      <c r="D1" s="295"/>
      <c r="E1" s="295"/>
      <c r="F1" s="128"/>
      <c r="H1" s="129"/>
      <c r="I1" s="129"/>
    </row>
    <row r="2" spans="1:9" ht="18">
      <c r="B2" s="295" t="s">
        <v>313</v>
      </c>
      <c r="C2" s="295"/>
      <c r="D2" s="295"/>
      <c r="E2" s="295"/>
      <c r="F2" s="295"/>
      <c r="H2" s="129"/>
      <c r="I2" s="129"/>
    </row>
    <row r="3" spans="1:9" ht="18">
      <c r="B3" s="127" t="s">
        <v>314</v>
      </c>
      <c r="C3" s="130"/>
      <c r="D3" s="131"/>
      <c r="E3" s="128"/>
      <c r="F3" s="128"/>
      <c r="H3" s="129"/>
      <c r="I3" s="129"/>
    </row>
    <row r="4" spans="1:9" ht="18">
      <c r="B4" s="127"/>
      <c r="C4" s="130"/>
      <c r="D4" s="131"/>
      <c r="E4" s="128"/>
      <c r="F4" s="128"/>
      <c r="H4" s="129"/>
      <c r="I4" s="129"/>
    </row>
    <row r="5" spans="1:9">
      <c r="A5" s="118"/>
      <c r="B5" s="118"/>
      <c r="D5" s="132"/>
      <c r="E5" s="133"/>
      <c r="F5" s="133"/>
    </row>
    <row r="6" spans="1:9" ht="18.75">
      <c r="A6" s="118"/>
      <c r="B6" s="134" t="s">
        <v>315</v>
      </c>
      <c r="C6" s="135"/>
      <c r="D6" s="136"/>
      <c r="E6" s="137"/>
      <c r="F6" s="138"/>
    </row>
    <row r="7" spans="1:9" ht="31.5">
      <c r="A7" s="118"/>
      <c r="B7" s="139" t="s">
        <v>41</v>
      </c>
      <c r="C7" s="140" t="s">
        <v>20</v>
      </c>
      <c r="D7" s="141" t="s">
        <v>316</v>
      </c>
      <c r="E7" s="142" t="s">
        <v>317</v>
      </c>
      <c r="F7" s="142" t="s">
        <v>318</v>
      </c>
    </row>
    <row r="8" spans="1:9">
      <c r="A8" s="118"/>
      <c r="B8" s="296" t="s">
        <v>29</v>
      </c>
      <c r="C8" s="297"/>
      <c r="D8" s="297"/>
      <c r="E8" s="297"/>
      <c r="F8" s="298"/>
    </row>
    <row r="9" spans="1:9" ht="17.100000000000001" customHeight="1">
      <c r="A9" s="125"/>
      <c r="B9" s="143" t="s">
        <v>319</v>
      </c>
      <c r="C9" s="143" t="s">
        <v>231</v>
      </c>
      <c r="D9" s="144">
        <v>8</v>
      </c>
      <c r="E9" s="143">
        <v>7900000</v>
      </c>
      <c r="F9" s="143">
        <v>24876000</v>
      </c>
    </row>
    <row r="10" spans="1:9">
      <c r="A10" s="125"/>
      <c r="B10" s="145" t="s">
        <v>320</v>
      </c>
      <c r="C10" s="146"/>
      <c r="D10" s="144">
        <f>SUM(D9)</f>
        <v>8</v>
      </c>
      <c r="E10" s="143">
        <f>SUM(E9)</f>
        <v>7900000</v>
      </c>
      <c r="F10" s="143">
        <f>SUM(F9)</f>
        <v>24876000</v>
      </c>
    </row>
    <row r="11" spans="1:9">
      <c r="A11" s="125"/>
      <c r="B11" s="289" t="s">
        <v>321</v>
      </c>
      <c r="C11" s="290"/>
      <c r="D11" s="290"/>
      <c r="E11" s="290"/>
      <c r="F11" s="291"/>
    </row>
    <row r="12" spans="1:9">
      <c r="A12" s="125"/>
      <c r="B12" s="143" t="s">
        <v>290</v>
      </c>
      <c r="C12" s="145" t="s">
        <v>291</v>
      </c>
      <c r="D12" s="144">
        <v>11</v>
      </c>
      <c r="E12" s="143">
        <v>1800000</v>
      </c>
      <c r="F12" s="143">
        <v>3784500</v>
      </c>
    </row>
    <row r="13" spans="1:9">
      <c r="A13" s="125"/>
      <c r="B13" s="145" t="s">
        <v>322</v>
      </c>
      <c r="C13" s="146"/>
      <c r="D13" s="144">
        <f>SUM(D12)</f>
        <v>11</v>
      </c>
      <c r="E13" s="143">
        <f>SUM(E12)</f>
        <v>1800000</v>
      </c>
      <c r="F13" s="143">
        <f>SUM(F12)</f>
        <v>3784500</v>
      </c>
    </row>
    <row r="14" spans="1:9">
      <c r="A14" s="125"/>
      <c r="B14" s="292" t="s">
        <v>40</v>
      </c>
      <c r="C14" s="293"/>
      <c r="D14" s="144">
        <f>D10+D13</f>
        <v>19</v>
      </c>
      <c r="E14" s="143">
        <f>E10+E13</f>
        <v>9700000</v>
      </c>
      <c r="F14" s="143">
        <f>F10+F13</f>
        <v>28660500</v>
      </c>
    </row>
    <row r="15" spans="1:9">
      <c r="A15" s="125"/>
      <c r="B15" s="125"/>
      <c r="C15" s="125"/>
      <c r="D15" s="132"/>
      <c r="E15" s="133"/>
      <c r="F15" s="133"/>
    </row>
    <row r="16" spans="1:9" ht="21">
      <c r="A16" s="147"/>
      <c r="B16" s="294" t="s">
        <v>323</v>
      </c>
      <c r="C16" s="294"/>
      <c r="D16" s="294"/>
      <c r="E16" s="294"/>
      <c r="F16" s="294"/>
    </row>
    <row r="17" spans="1:9">
      <c r="A17" s="147"/>
      <c r="B17" s="148" t="s">
        <v>41</v>
      </c>
      <c r="C17" s="149" t="s">
        <v>20</v>
      </c>
      <c r="D17" s="150" t="s">
        <v>316</v>
      </c>
      <c r="E17" s="151" t="s">
        <v>317</v>
      </c>
      <c r="F17" s="151" t="s">
        <v>318</v>
      </c>
    </row>
    <row r="18" spans="1:9" ht="17.100000000000001" customHeight="1">
      <c r="A18" s="125"/>
      <c r="B18" s="289" t="s">
        <v>324</v>
      </c>
      <c r="C18" s="290"/>
      <c r="D18" s="290"/>
      <c r="E18" s="290"/>
      <c r="F18" s="291"/>
      <c r="G18" s="152"/>
    </row>
    <row r="19" spans="1:9" ht="17.100000000000001" customHeight="1">
      <c r="A19" s="125"/>
      <c r="B19" s="143" t="s">
        <v>247</v>
      </c>
      <c r="C19" s="145" t="s">
        <v>248</v>
      </c>
      <c r="D19" s="144">
        <v>2</v>
      </c>
      <c r="E19" s="143">
        <v>60078</v>
      </c>
      <c r="F19" s="143">
        <v>54670.98</v>
      </c>
      <c r="G19" s="153"/>
    </row>
    <row r="20" spans="1:9" ht="17.100000000000001" customHeight="1">
      <c r="A20" s="125"/>
      <c r="B20" s="292" t="s">
        <v>325</v>
      </c>
      <c r="C20" s="293"/>
      <c r="D20" s="144">
        <f>SUM(D19)</f>
        <v>2</v>
      </c>
      <c r="E20" s="143">
        <f>SUM(E19)</f>
        <v>60078</v>
      </c>
      <c r="F20" s="143">
        <f>SUM(F19)</f>
        <v>54670.98</v>
      </c>
      <c r="I20" s="154"/>
    </row>
    <row r="21" spans="1:9" ht="17.100000000000001" customHeight="1">
      <c r="A21" s="125"/>
      <c r="B21" s="289" t="s">
        <v>321</v>
      </c>
      <c r="C21" s="290"/>
      <c r="D21" s="290"/>
      <c r="E21" s="290"/>
      <c r="F21" s="291"/>
    </row>
    <row r="22" spans="1:9" ht="17.100000000000001" customHeight="1">
      <c r="A22" s="125"/>
      <c r="B22" s="155" t="s">
        <v>38</v>
      </c>
      <c r="C22" s="145" t="s">
        <v>39</v>
      </c>
      <c r="D22" s="144">
        <v>3</v>
      </c>
      <c r="E22" s="143">
        <v>2000000</v>
      </c>
      <c r="F22" s="143">
        <v>2830000</v>
      </c>
    </row>
    <row r="23" spans="1:9" ht="17.100000000000001" customHeight="1">
      <c r="A23" s="125"/>
      <c r="B23" s="292" t="s">
        <v>322</v>
      </c>
      <c r="C23" s="293"/>
      <c r="D23" s="144">
        <f>SUM(D22)</f>
        <v>3</v>
      </c>
      <c r="E23" s="143">
        <f>SUM(E22)</f>
        <v>2000000</v>
      </c>
      <c r="F23" s="143">
        <f>SUM(F22)</f>
        <v>2830000</v>
      </c>
    </row>
    <row r="24" spans="1:9">
      <c r="A24" s="147"/>
      <c r="B24" s="292" t="s">
        <v>40</v>
      </c>
      <c r="C24" s="293"/>
      <c r="D24" s="144">
        <f>D20+D23</f>
        <v>5</v>
      </c>
      <c r="E24" s="143">
        <f>E20+E23</f>
        <v>2060078</v>
      </c>
      <c r="F24" s="143">
        <f>F20+F23</f>
        <v>2884670.98</v>
      </c>
    </row>
    <row r="25" spans="1:9">
      <c r="A25" s="147"/>
      <c r="B25" s="147"/>
      <c r="C25" s="125"/>
    </row>
  </sheetData>
  <mergeCells count="11">
    <mergeCell ref="B16:F16"/>
    <mergeCell ref="B1:E1"/>
    <mergeCell ref="B2:F2"/>
    <mergeCell ref="B8:F8"/>
    <mergeCell ref="B11:F11"/>
    <mergeCell ref="B14:C14"/>
    <mergeCell ref="B18:F18"/>
    <mergeCell ref="B20:C20"/>
    <mergeCell ref="B21:F21"/>
    <mergeCell ref="B23:C23"/>
    <mergeCell ref="B24:C24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9" t="s">
        <v>0</v>
      </c>
      <c r="C1" s="299"/>
      <c r="D1" s="5"/>
      <c r="E1" s="5"/>
      <c r="F1" s="5"/>
    </row>
    <row r="2" spans="1:6" ht="27.95" customHeight="1">
      <c r="A2" s="4"/>
      <c r="B2" s="300" t="s">
        <v>305</v>
      </c>
      <c r="C2" s="300"/>
      <c r="D2" s="300"/>
      <c r="E2" s="300"/>
      <c r="F2" s="300"/>
    </row>
    <row r="3" spans="1:6" ht="42.75" customHeight="1">
      <c r="B3" s="278" t="s">
        <v>47</v>
      </c>
      <c r="C3" s="279"/>
      <c r="D3" s="279"/>
      <c r="E3" s="279"/>
      <c r="F3" s="279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145</v>
      </c>
      <c r="E15" s="14">
        <v>978181.82</v>
      </c>
      <c r="F15" s="16" t="s">
        <v>55</v>
      </c>
    </row>
    <row r="16" spans="1:6" ht="20.100000000000001" customHeight="1">
      <c r="B16" s="11" t="s">
        <v>162</v>
      </c>
      <c r="C16" s="17" t="s">
        <v>52</v>
      </c>
      <c r="D16" s="15" t="s">
        <v>164</v>
      </c>
      <c r="E16" s="14" t="s">
        <v>55</v>
      </c>
      <c r="F16" s="16" t="s">
        <v>55</v>
      </c>
    </row>
    <row r="17" spans="2:6" ht="20.100000000000001" customHeight="1">
      <c r="B17" s="11" t="s">
        <v>163</v>
      </c>
      <c r="C17" s="17" t="s">
        <v>57</v>
      </c>
      <c r="D17" s="15" t="s">
        <v>165</v>
      </c>
      <c r="E17" s="14" t="s">
        <v>55</v>
      </c>
      <c r="F17" s="16" t="s">
        <v>55</v>
      </c>
    </row>
    <row r="18" spans="2:6" ht="20.100000000000001" customHeight="1">
      <c r="B18" s="11" t="s">
        <v>162</v>
      </c>
      <c r="C18" s="17" t="s">
        <v>57</v>
      </c>
      <c r="D18" s="15" t="s">
        <v>166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2026-01-29T10:56:49Z</cp:lastPrinted>
  <dcterms:created xsi:type="dcterms:W3CDTF">2024-09-12T06:50:39Z</dcterms:created>
  <dcterms:modified xsi:type="dcterms:W3CDTF">2026-01-29T11:06:30Z</dcterms:modified>
</cp:coreProperties>
</file>